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8800" windowHeight="12435"/>
  </bookViews>
  <sheets>
    <sheet name="1.1 Archive legislation" sheetId="1" r:id="rId1"/>
    <sheet name="1.2 Other legislation " sheetId="2" r:id="rId2"/>
    <sheet name="1.3 Services" sheetId="3" r:id="rId3"/>
    <sheet name="2. Website" sheetId="5" r:id="rId4"/>
    <sheet name="3. Reading room" sheetId="6" r:id="rId5"/>
    <sheet name="Overall" sheetId="8" r:id="rId6"/>
  </sheets>
  <definedNames>
    <definedName name="_ftn1" localSheetId="0">'1.1 Archive legislation'!$B$147</definedName>
    <definedName name="_ftnref1" localSheetId="0">'1.1 Archive legislation'!$G$40</definedName>
  </definedNames>
  <calcPr calcId="144525"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48" i="6" l="1"/>
  <c r="F47" i="6"/>
  <c r="F46" i="6"/>
  <c r="G14" i="6"/>
  <c r="G13" i="6"/>
  <c r="F34" i="1"/>
  <c r="O32" i="6"/>
  <c r="O28" i="6"/>
  <c r="O27" i="6"/>
  <c r="O25" i="6"/>
  <c r="O14" i="5"/>
  <c r="O15" i="5"/>
  <c r="O16" i="5"/>
  <c r="G14" i="5"/>
  <c r="O29" i="6"/>
  <c r="R29" i="6"/>
  <c r="O35" i="6"/>
  <c r="R35" i="6"/>
  <c r="O19" i="6"/>
  <c r="R19" i="6"/>
  <c r="O20" i="6"/>
  <c r="R20" i="6"/>
  <c r="O8" i="6"/>
  <c r="R8" i="6"/>
  <c r="O44" i="6"/>
  <c r="R44" i="6"/>
  <c r="O43" i="6"/>
  <c r="R43" i="6"/>
  <c r="O42" i="6"/>
  <c r="R42" i="6"/>
  <c r="O41" i="6"/>
  <c r="R41" i="6"/>
  <c r="O40" i="6"/>
  <c r="R40" i="6"/>
  <c r="O39" i="6"/>
  <c r="R39" i="6"/>
  <c r="O38" i="6"/>
  <c r="R38" i="6"/>
  <c r="O37" i="6"/>
  <c r="R37" i="6"/>
  <c r="O36" i="6"/>
  <c r="R36" i="6"/>
  <c r="O34" i="6"/>
  <c r="R34" i="6"/>
  <c r="O33" i="6"/>
  <c r="R33" i="6"/>
  <c r="R32" i="6"/>
  <c r="O31" i="6"/>
  <c r="R31" i="6"/>
  <c r="O30" i="6"/>
  <c r="R30" i="6"/>
  <c r="R28" i="6"/>
  <c r="R27" i="6"/>
  <c r="O26" i="6"/>
  <c r="R26" i="6"/>
  <c r="R25" i="6"/>
  <c r="O24" i="6"/>
  <c r="R24" i="6"/>
  <c r="O23" i="6"/>
  <c r="R23" i="6"/>
  <c r="O22" i="6"/>
  <c r="R22" i="6"/>
  <c r="O21" i="6"/>
  <c r="R21" i="6"/>
  <c r="O18" i="6"/>
  <c r="R18" i="6"/>
  <c r="O17" i="6"/>
  <c r="R17" i="6"/>
  <c r="O16" i="6"/>
  <c r="R16" i="6"/>
  <c r="O15" i="6"/>
  <c r="R15" i="6"/>
  <c r="O14" i="6"/>
  <c r="R14" i="6"/>
  <c r="O10" i="6"/>
  <c r="R10" i="6"/>
  <c r="O13" i="6"/>
  <c r="R13" i="6"/>
  <c r="O11" i="6"/>
  <c r="R11" i="6"/>
  <c r="O12" i="6"/>
  <c r="R12" i="6"/>
  <c r="O9" i="6"/>
  <c r="R9" i="6"/>
  <c r="N8" i="2"/>
  <c r="Q8" i="2"/>
  <c r="N8" i="1"/>
  <c r="Q8" i="1"/>
  <c r="G35" i="6"/>
  <c r="G29" i="6"/>
  <c r="G19" i="6"/>
  <c r="O12" i="5"/>
  <c r="R12" i="5"/>
  <c r="G12" i="5"/>
  <c r="O13" i="3"/>
  <c r="R13" i="3"/>
  <c r="O9" i="3"/>
  <c r="R9" i="3"/>
  <c r="O8" i="3"/>
  <c r="R8" i="3"/>
  <c r="G13" i="3"/>
  <c r="G9" i="3"/>
  <c r="O11" i="3"/>
  <c r="R11" i="3"/>
  <c r="N10" i="2"/>
  <c r="Q10" i="2"/>
  <c r="G44" i="6"/>
  <c r="G43" i="6"/>
  <c r="G42" i="6"/>
  <c r="G41" i="6"/>
  <c r="G40" i="6"/>
  <c r="G39" i="6"/>
  <c r="G38" i="6"/>
  <c r="G37" i="6"/>
  <c r="G36" i="6"/>
  <c r="G34" i="6"/>
  <c r="G33" i="6"/>
  <c r="G32" i="6"/>
  <c r="G31" i="6"/>
  <c r="G30" i="6"/>
  <c r="G28" i="6"/>
  <c r="G27" i="6"/>
  <c r="G26" i="6"/>
  <c r="G25" i="6"/>
  <c r="G24" i="6"/>
  <c r="G23" i="6"/>
  <c r="G22" i="6"/>
  <c r="G21" i="6"/>
  <c r="G20" i="6"/>
  <c r="G18" i="6"/>
  <c r="G17" i="6"/>
  <c r="G16" i="6"/>
  <c r="G15" i="6"/>
  <c r="G12" i="6"/>
  <c r="G11" i="6"/>
  <c r="G10" i="6"/>
  <c r="G9" i="6"/>
  <c r="G8" i="6"/>
  <c r="O19" i="5"/>
  <c r="R19" i="5"/>
  <c r="F21" i="5"/>
  <c r="O9" i="5"/>
  <c r="R9" i="5"/>
  <c r="O10" i="5"/>
  <c r="R10" i="5"/>
  <c r="O8" i="5"/>
  <c r="R8" i="5"/>
  <c r="O18" i="5"/>
  <c r="R18" i="5"/>
  <c r="O17" i="5"/>
  <c r="R17" i="5"/>
  <c r="R16" i="5"/>
  <c r="R15" i="5"/>
  <c r="R14" i="5"/>
  <c r="O13" i="5"/>
  <c r="R13" i="5"/>
  <c r="O11" i="5"/>
  <c r="R11" i="5"/>
  <c r="G19" i="5"/>
  <c r="G18" i="5"/>
  <c r="G17" i="5"/>
  <c r="G16" i="5"/>
  <c r="G15" i="5"/>
  <c r="G13" i="5"/>
  <c r="G11" i="5"/>
  <c r="G10" i="5"/>
  <c r="G9" i="5"/>
  <c r="G8" i="5"/>
  <c r="O15" i="3"/>
  <c r="R15" i="3"/>
  <c r="O14" i="3"/>
  <c r="R14" i="3"/>
  <c r="O12" i="3"/>
  <c r="R12" i="3"/>
  <c r="O10" i="3"/>
  <c r="R10" i="3"/>
  <c r="G15" i="3"/>
  <c r="G14" i="3"/>
  <c r="G12" i="3"/>
  <c r="G11" i="3"/>
  <c r="G10" i="3"/>
  <c r="G9" i="2"/>
  <c r="G8" i="3"/>
  <c r="N15" i="2"/>
  <c r="Q15" i="2"/>
  <c r="N14" i="2"/>
  <c r="Q14" i="2"/>
  <c r="N13" i="2"/>
  <c r="Q13" i="2"/>
  <c r="N12" i="2"/>
  <c r="Q12" i="2"/>
  <c r="N11" i="2"/>
  <c r="Q11" i="2"/>
  <c r="N9" i="2"/>
  <c r="Q9" i="2"/>
  <c r="G15" i="2"/>
  <c r="G14" i="2"/>
  <c r="G13" i="2"/>
  <c r="G12" i="2"/>
  <c r="G8" i="2"/>
  <c r="G10" i="2"/>
  <c r="G11" i="2"/>
  <c r="G8" i="1"/>
  <c r="F23" i="5"/>
  <c r="F19" i="3"/>
  <c r="F18" i="3"/>
  <c r="F22" i="5"/>
  <c r="F19" i="2"/>
  <c r="F18" i="2"/>
  <c r="F32" i="1"/>
  <c r="N30" i="1"/>
  <c r="Q30" i="1"/>
  <c r="G30" i="1"/>
  <c r="N29" i="1"/>
  <c r="Q29" i="1"/>
  <c r="G29" i="1"/>
  <c r="N28" i="1"/>
  <c r="Q28" i="1"/>
  <c r="G28" i="1"/>
  <c r="N27" i="1"/>
  <c r="Q27" i="1"/>
  <c r="G27" i="1"/>
  <c r="N26" i="1"/>
  <c r="Q26" i="1"/>
  <c r="G26" i="1"/>
  <c r="N25" i="1"/>
  <c r="Q25" i="1"/>
  <c r="G25" i="1"/>
  <c r="N24" i="1"/>
  <c r="Q24" i="1"/>
  <c r="G24" i="1"/>
  <c r="N23" i="1"/>
  <c r="Q23" i="1"/>
  <c r="G23" i="1"/>
  <c r="N22" i="1"/>
  <c r="Q22" i="1"/>
  <c r="G22" i="1"/>
  <c r="N21" i="1"/>
  <c r="Q21" i="1"/>
  <c r="G21" i="1"/>
  <c r="N20" i="1"/>
  <c r="Q20" i="1"/>
  <c r="G20" i="1"/>
  <c r="N19" i="1"/>
  <c r="Q19" i="1"/>
  <c r="G19" i="1"/>
  <c r="N18" i="1"/>
  <c r="Q18" i="1"/>
  <c r="G18" i="1"/>
  <c r="N17" i="1"/>
  <c r="Q17" i="1"/>
  <c r="G17" i="1"/>
  <c r="N16" i="1"/>
  <c r="Q16" i="1"/>
  <c r="G16" i="1"/>
  <c r="N15" i="1"/>
  <c r="Q15" i="1"/>
  <c r="G15" i="1"/>
  <c r="N14" i="1"/>
  <c r="Q14" i="1"/>
  <c r="G14" i="1"/>
  <c r="N13" i="1"/>
  <c r="Q13" i="1"/>
  <c r="G13" i="1"/>
  <c r="N12" i="1"/>
  <c r="Q12" i="1"/>
  <c r="G12" i="1"/>
  <c r="N11" i="1"/>
  <c r="Q11" i="1"/>
  <c r="G11" i="1"/>
  <c r="N10" i="1"/>
  <c r="Q10" i="1"/>
  <c r="G10" i="1"/>
  <c r="N9" i="1"/>
  <c r="Q9" i="1"/>
  <c r="G9" i="1"/>
  <c r="D9" i="8"/>
  <c r="F33" i="1"/>
  <c r="D8" i="8"/>
  <c r="F49" i="6"/>
  <c r="F24" i="5"/>
  <c r="F20" i="3"/>
  <c r="F20" i="2"/>
  <c r="F17" i="3"/>
  <c r="F17" i="2"/>
  <c r="D7" i="8"/>
  <c r="D10" i="8"/>
  <c r="F35" i="1"/>
</calcChain>
</file>

<file path=xl/comments1.xml><?xml version="1.0" encoding="utf-8"?>
<comments xmlns="http://schemas.openxmlformats.org/spreadsheetml/2006/main">
  <authors>
    <author>Author</author>
  </authors>
  <commentList>
    <comment ref="H14" authorId="0">
      <text>
        <r>
          <rPr>
            <b/>
            <sz val="9"/>
            <color indexed="81"/>
            <rFont val="Tahoma"/>
            <family val="2"/>
            <charset val="204"/>
          </rPr>
          <t>Author:</t>
        </r>
        <r>
          <rPr>
            <sz val="9"/>
            <color indexed="81"/>
            <rFont val="Tahoma"/>
            <family val="2"/>
            <charset val="204"/>
          </rPr>
          <t xml:space="preserve">
Further on the Ordinance of the Govenment of Georgia ‘On the Approval of the Amount of Fees, Procedures for Payment of Fees and Time Frames for Services Rendered by the LEPL - the National Archives of Georgia’</t>
        </r>
      </text>
    </comment>
  </commentList>
</comments>
</file>

<file path=xl/comments2.xml><?xml version="1.0" encoding="utf-8"?>
<comments xmlns="http://schemas.openxmlformats.org/spreadsheetml/2006/main">
  <authors>
    <author>Author</author>
  </authors>
  <commentList>
    <comment ref="E11" authorId="0">
      <text>
        <r>
          <rPr>
            <b/>
            <sz val="9"/>
            <color indexed="81"/>
            <rFont val="Tahoma"/>
            <family val="2"/>
            <charset val="204"/>
          </rPr>
          <t>Author:</t>
        </r>
        <r>
          <rPr>
            <sz val="9"/>
            <color indexed="81"/>
            <rFont val="Tahoma"/>
            <family val="2"/>
            <charset val="204"/>
          </rPr>
          <t xml:space="preserve">
See official data from last year from the statistics buereau in the country or this website: https://www.numbeo.com/cost-of-living/country_price_rankings?itemId=105</t>
        </r>
      </text>
    </comment>
  </commentList>
</comments>
</file>

<file path=xl/sharedStrings.xml><?xml version="1.0" encoding="utf-8"?>
<sst xmlns="http://schemas.openxmlformats.org/spreadsheetml/2006/main" count="450" uniqueCount="262">
  <si>
    <t>#</t>
  </si>
  <si>
    <t>Social Importance Index</t>
  </si>
  <si>
    <t>Indicator</t>
  </si>
  <si>
    <t>Final Score</t>
  </si>
  <si>
    <t>Relevant Article from the Law (if applicable)</t>
  </si>
  <si>
    <t>1.1.1</t>
  </si>
  <si>
    <t xml:space="preserve"> 1.1.2</t>
  </si>
  <si>
    <t xml:space="preserve"> 1.1.3</t>
  </si>
  <si>
    <t xml:space="preserve"> 1.1.4</t>
  </si>
  <si>
    <t>1.1.5</t>
  </si>
  <si>
    <t>1.1.6</t>
  </si>
  <si>
    <t xml:space="preserve"> 1.1.7</t>
  </si>
  <si>
    <t xml:space="preserve"> 1.1.8</t>
  </si>
  <si>
    <t xml:space="preserve"> 1.1.9</t>
  </si>
  <si>
    <t>1.1.10</t>
  </si>
  <si>
    <t>1.1.11</t>
  </si>
  <si>
    <t>1.1.12</t>
  </si>
  <si>
    <t>1.1.13</t>
  </si>
  <si>
    <t>1.1.14</t>
  </si>
  <si>
    <t>1.1.15</t>
  </si>
  <si>
    <t>1.1.16</t>
  </si>
  <si>
    <t>1.1.17</t>
  </si>
  <si>
    <t>1.1.18</t>
  </si>
  <si>
    <t>1.1.19</t>
  </si>
  <si>
    <t>1.1.20</t>
  </si>
  <si>
    <t>1.1.21</t>
  </si>
  <si>
    <t>1.1.22</t>
  </si>
  <si>
    <t>1.1.23</t>
  </si>
  <si>
    <r>
      <t xml:space="preserve">Access to the reading room is: </t>
    </r>
    <r>
      <rPr>
        <sz val="11"/>
        <color theme="1"/>
        <rFont val="Sylfaen"/>
        <family val="1"/>
        <charset val="204"/>
      </rPr>
      <t>a) Unrestricted, any researcher can use the reading room – 1 
b) The Archive limits access of researchers to the reading room based on the principle of equal treatment guaranteed by law – 0.5
c) The Archive limits access of researchers to the reading room at its discretion and provides a written substantiation of this decision – 0.25 
d) The Archive limits access of researchers to the reading room at its discretion without providing substantiation – 0</t>
    </r>
    <r>
      <rPr>
        <b/>
        <sz val="11"/>
        <color theme="1"/>
        <rFont val="Sylfaen"/>
        <family val="1"/>
        <charset val="204"/>
      </rPr>
      <t xml:space="preserve">
</t>
    </r>
  </si>
  <si>
    <r>
      <t xml:space="preserve">Access to archival fonds (files and records) is granted equally to any researcher – both foreign and domestic citizens: </t>
    </r>
    <r>
      <rPr>
        <sz val="11"/>
        <color theme="1"/>
        <rFont val="Sylfaen"/>
        <family val="1"/>
        <charset val="204"/>
      </rPr>
      <t>a) Yes - 1
b) The Archive has unequal conditions of access with the advantage for the domestic citizens – 0.25</t>
    </r>
    <r>
      <rPr>
        <b/>
        <sz val="11"/>
        <color theme="1"/>
        <rFont val="Sylfaen"/>
        <family val="1"/>
        <charset val="204"/>
      </rPr>
      <t xml:space="preserve">
</t>
    </r>
  </si>
  <si>
    <t>Answer</t>
  </si>
  <si>
    <r>
      <t xml:space="preserve">Access to the Archive reading room procedures: </t>
    </r>
    <r>
      <rPr>
        <sz val="11"/>
        <color theme="1"/>
        <rFont val="Sylfaen"/>
        <family val="1"/>
        <charset val="204"/>
      </rPr>
      <t xml:space="preserve">a) Domestic and foreign citizens enjoy equal rights to access the Archive reading room – 1 
b) In order to access the reading room, foreign citizens have to submit certain paperwork in addition to what is demanded from domestic citizens - 0.75
c) According to the subordinate legal act, the waiting time to get access to the reading room for foreign citizens is longer, than for domestic ones - 0.5
d) The Archive provides foreign citizens with unequal conditions of access to the reading room, by the principles mentioned in both b and c points of this section - 0
</t>
    </r>
  </si>
  <si>
    <r>
      <t xml:space="preserve">Upon turning down a request to access archival fonds and finding aid: </t>
    </r>
    <r>
      <rPr>
        <sz val="11"/>
        <color theme="1"/>
        <rFont val="Sylfaen"/>
        <family val="1"/>
        <charset val="204"/>
      </rPr>
      <t>a) The Archive provides a written substantiation – 1 
b) The Archive provides only with oral substantiation - 0.25
c) The Archives does not provide any substantiation – 0</t>
    </r>
    <r>
      <rPr>
        <b/>
        <sz val="11"/>
        <color theme="1"/>
        <rFont val="Sylfaen"/>
        <family val="1"/>
        <charset val="204"/>
      </rPr>
      <t xml:space="preserve"> 
</t>
    </r>
  </si>
  <si>
    <r>
      <t xml:space="preserve">Do individuals with unserved or unacquitted conviction have access to the Archive: </t>
    </r>
    <r>
      <rPr>
        <sz val="11"/>
        <color theme="1"/>
        <rFont val="Sylfaen"/>
        <family val="1"/>
        <charset val="204"/>
      </rPr>
      <t>a) Yes – 1
b) Only individuals with unserved or unacquitted conviction for serious crime or felony have restricted access to the Archive- 0.75
c) No - 0</t>
    </r>
  </si>
  <si>
    <r>
      <t xml:space="preserve">Differences in terms of access depends on whether the organization (e. g. university) is asking for access or an individual: </t>
    </r>
    <r>
      <rPr>
        <sz val="11"/>
        <color theme="1"/>
        <rFont val="Sylfaen"/>
        <family val="1"/>
        <charset val="204"/>
      </rPr>
      <t>a) No differences – 1
b)  The difference in terms of access depends on whether it is a state body or an NGO – 0,5
c) Different – 0</t>
    </r>
  </si>
  <si>
    <r>
      <t xml:space="preserve">Access to archival fonds’ records (originals or copies) only for getting insight in the reading room or website: </t>
    </r>
    <r>
      <rPr>
        <sz val="11"/>
        <color theme="1"/>
        <rFont val="Sylfaen"/>
        <family val="1"/>
        <charset val="204"/>
      </rPr>
      <t xml:space="preserve">a) is free of charge – 1
b) is free of charge for digital copies, but paper copies require payment – 0,5
c) is not free of charge – 0 </t>
    </r>
  </si>
  <si>
    <r>
      <t xml:space="preserve">The Archive has the discretionary authority to refuse access to any file/fonds or finding aid (except for classified files or those containing legally protected personal information): </t>
    </r>
    <r>
      <rPr>
        <sz val="11"/>
        <color theme="1"/>
        <rFont val="Sylfaen"/>
        <family val="1"/>
        <charset val="204"/>
      </rPr>
      <t>a) The Archive grants access to any file or finding aid – 1
b) The grounds for restricting access to files or finding aid are granted to the Archive by the law – 0.75
c) The grounds for restricting access to files or finding aid are granted to the Archive by a subordinate legal act (order of the head of the archive) – 0</t>
    </r>
    <r>
      <rPr>
        <b/>
        <sz val="11"/>
        <color theme="1"/>
        <rFont val="Sylfaen"/>
        <family val="1"/>
        <charset val="204"/>
      </rPr>
      <t xml:space="preserve">
</t>
    </r>
  </si>
  <si>
    <r>
      <t>The law or subordinate legal act list the restrictions to accessing the reading room or archival fonds/files and define the relevant terms (except for classified files or those containing legally protected personal information)</t>
    </r>
    <r>
      <rPr>
        <sz val="11"/>
        <color theme="1"/>
        <rFont val="Sylfaen"/>
        <family val="1"/>
        <charset val="204"/>
      </rPr>
      <t>: a) Yes – 1
b) No – 0</t>
    </r>
  </si>
  <si>
    <r>
      <t xml:space="preserve">Responsibility for the illegal usage of the personal data lies: </t>
    </r>
    <r>
      <rPr>
        <sz val="11"/>
        <color theme="1"/>
        <rFont val="Sylfaen"/>
        <family val="1"/>
        <charset val="204"/>
      </rPr>
      <t>a) Only upon the Researcher, who is using the personal data illegally  - 1
b) The Archivist and the Researcher, who is using the personal data illegally, share the responsibility – 0.5
c) Only upon the Archivist - 0</t>
    </r>
  </si>
  <si>
    <r>
      <t xml:space="preserve">Declassified fonds, files or records that have been already published (with accordance to the Law or subordinate legal act) may not be re-classified: </t>
    </r>
    <r>
      <rPr>
        <sz val="11"/>
        <color theme="1"/>
        <rFont val="Sylfaen"/>
        <family val="1"/>
        <charset val="204"/>
      </rPr>
      <t>a) No - 1
b) Yes - 0</t>
    </r>
  </si>
  <si>
    <r>
      <t xml:space="preserve">Declassified fonds, files, or records that have not been published may be re-classified: </t>
    </r>
    <r>
      <rPr>
        <sz val="11"/>
        <color theme="1"/>
        <rFont val="Sylfaen"/>
        <family val="1"/>
        <charset val="204"/>
      </rPr>
      <t>a) May not be reclassified – 1
b) Can be re-classified, according to the law, if it is necessary to defend the fundamental human rights, freedoms and legal interests, for violated rights rehabilitation and to avoid causing harm to the human health and security – 0,5 
c) May be reclassified – 0</t>
    </r>
  </si>
  <si>
    <r>
      <t xml:space="preserve">Formerly classified fonds, files, or records cannot be destroyed: </t>
    </r>
    <r>
      <rPr>
        <sz val="11"/>
        <color theme="1"/>
        <rFont val="Sylfaen"/>
        <family val="1"/>
        <charset val="204"/>
      </rPr>
      <t xml:space="preserve">a) Cannot be destroyed – 1 
b) Can be destroyed – 0 </t>
    </r>
  </si>
  <si>
    <r>
      <t xml:space="preserve">Upon the termination of the statutory period, the archival fonds becomes declassified by the Archive itself, established committee or other authorized body: </t>
    </r>
    <r>
      <rPr>
        <sz val="11"/>
        <color theme="1"/>
        <rFont val="Sylfaen"/>
        <family val="1"/>
        <charset val="204"/>
      </rPr>
      <t>a) Right away after the termination of the statutory period - 1
b) Based on the request of a citizen or a legal entity - 0.5</t>
    </r>
    <r>
      <rPr>
        <b/>
        <sz val="11"/>
        <color theme="1"/>
        <rFont val="Sylfaen"/>
        <family val="1"/>
        <charset val="204"/>
      </rPr>
      <t xml:space="preserve">
</t>
    </r>
  </si>
  <si>
    <r>
      <t>Classification of the fonds, files, or records after the termination of the statutory period:</t>
    </r>
    <r>
      <rPr>
        <sz val="11"/>
        <color theme="1"/>
        <rFont val="Sylfaen"/>
        <family val="1"/>
        <charset val="204"/>
      </rPr>
      <t xml:space="preserve"> a) Cannot be prolonged - 1
b) Can be prolonged on the special occasions defined by law - 0.5
c) Can be prolonged according to the subordinate legal act (the order of the Director of the Archive or similar) – 0
</t>
    </r>
  </si>
  <si>
    <r>
      <t xml:space="preserve">National legislation doesn’t recognize the concept of ‘Secret Archives’ or ‘Secret fonds’,without making available for researchers information about them and the finding aid: </t>
    </r>
    <r>
      <rPr>
        <sz val="11"/>
        <color theme="1"/>
        <rFont val="Sylfaen"/>
        <family val="1"/>
        <charset val="204"/>
      </rPr>
      <t>a) No – 1
b) Yes – 0</t>
    </r>
  </si>
  <si>
    <r>
      <t xml:space="preserve">It is inadmissible by law to hide the existence of classified records: </t>
    </r>
    <r>
      <rPr>
        <sz val="11"/>
        <color theme="1"/>
        <rFont val="Sylfaen"/>
        <family val="1"/>
        <charset val="204"/>
      </rPr>
      <t>a) Yes – 1
b) The law does not contain a relevant provision – 0.75 
c) Admissible, according to the level of access – 0.5
d) No – 0</t>
    </r>
  </si>
  <si>
    <r>
      <t xml:space="preserve">The Archive provides social and legal notices from the records included in the fonds of the repressive state institutions: </t>
    </r>
    <r>
      <rPr>
        <sz val="11"/>
        <color theme="1"/>
        <rFont val="Sylfaen"/>
        <family val="1"/>
        <charset val="204"/>
      </rPr>
      <t>a) Provides for everyone - 1
b) Provides only to the relevant individual, his / her lawful representative or a relative – 0.75
c)  Provides for everyone, but using restrictions (e. g. only from the cases of those, who have been rehabilitated) – 0.5
d) Doesn’t provide – 0</t>
    </r>
  </si>
  <si>
    <r>
      <t xml:space="preserve">Files and records of the repressive state institution’s fonds are accessible in the reading room for any researcher: </t>
    </r>
    <r>
      <rPr>
        <sz val="11"/>
        <color theme="1"/>
        <rFont val="Sylfaen"/>
        <family val="1"/>
        <charset val="204"/>
      </rPr>
      <t>a) Yes – 1
b) No – 0</t>
    </r>
  </si>
  <si>
    <r>
      <t xml:space="preserve">The law prohibits classifying of fonds (neither full, nor partial), files, or records held by the repressive state institutions: </t>
    </r>
    <r>
      <rPr>
        <sz val="11"/>
        <color theme="1"/>
        <rFont val="Sylfaen"/>
        <family val="1"/>
        <charset val="204"/>
      </rPr>
      <t>a) Prohibited by law – 1
b) Prohibited by a subordinate legal act – 0.75
c) There is no information on this in the law or subordinate legal acts  - 0.25
d) Allowed by law or subordinate legal act – 0</t>
    </r>
    <r>
      <rPr>
        <b/>
        <sz val="11"/>
        <color theme="1"/>
        <rFont val="Sylfaen"/>
        <family val="1"/>
        <charset val="204"/>
      </rPr>
      <t xml:space="preserve">
</t>
    </r>
  </si>
  <si>
    <r>
      <t xml:space="preserve">After attaching a file or record to the archive fonds, a natural or legal person is obligated to transfer this file or record to the archive or other entity authorized to store the national archive fonds: </t>
    </r>
    <r>
      <rPr>
        <sz val="11"/>
        <color theme="1"/>
        <rFont val="Sylfaen"/>
        <family val="1"/>
        <charset val="204"/>
      </rPr>
      <t>a) Is not obligated if it meets the terms of storage – 1 
b) Is obligated – 0.25</t>
    </r>
  </si>
  <si>
    <r>
      <t xml:space="preserve">The legislation recognizes the existence of private archives and provides the protection and autonomous management of their  records: </t>
    </r>
    <r>
      <rPr>
        <sz val="11"/>
        <color theme="1"/>
        <rFont val="Sylfaen"/>
        <family val="1"/>
        <charset val="204"/>
      </rPr>
      <t xml:space="preserve">a) Recognizes, but does not have control over their activity  – 1   
b) Recognizes, but has control over their activity – 0,5
c) No – 0 </t>
    </r>
  </si>
  <si>
    <t>Maximum amount of points to receive in benchmark indicator group N1.1</t>
  </si>
  <si>
    <t>Overally received points</t>
  </si>
  <si>
    <t>Percentage (%)</t>
  </si>
  <si>
    <r>
      <t xml:space="preserve">The Archive allows other public institutions, private organizations and citizens to use its files/records for exhibition or other purposes that do not endanger the physical condition of the files/records: </t>
    </r>
    <r>
      <rPr>
        <sz val="11"/>
        <color theme="1"/>
        <rFont val="Sylfaen"/>
        <family val="1"/>
        <charset val="204"/>
      </rPr>
      <t xml:space="preserve">1) The Archive allows other public institutions to use the originals and copies of its files/records.
2) The Archive allows other public institutions to use only copies of its files/records.
3) The Archive allows private organizations to use the originals and copies of its files/records.
4) The Archive allows private organizations to use only copies of its files/records.
5) The Archive allows natural persons to use the originals or copies of its files/records.
6) The Archive allows natural persons to use only copies of its files/records.                                                                                 </t>
    </r>
    <r>
      <rPr>
        <sz val="11"/>
        <rFont val="Sylfaen"/>
        <family val="1"/>
        <charset val="204"/>
      </rPr>
      <t>a) The</t>
    </r>
    <r>
      <rPr>
        <sz val="11"/>
        <color rgb="FFFF0000"/>
        <rFont val="Sylfaen"/>
        <family val="1"/>
        <charset val="204"/>
      </rPr>
      <t xml:space="preserve"> </t>
    </r>
    <r>
      <rPr>
        <sz val="11"/>
        <color theme="1"/>
        <rFont val="Sylfaen"/>
        <family val="1"/>
        <charset val="204"/>
      </rPr>
      <t xml:space="preserve">law or subordinate legal acts allow actions of all 6 categories – 1 
b) The law or subordinate legal acts allow only actions of the categories 1 - 4 – 0.75
c) The law or subordinate legal acts only allow actions of the categories 1 - 2 – 0.5
d) The law or subordinate legal acts do not allow any of the above actions – 0  
</t>
    </r>
    <r>
      <rPr>
        <b/>
        <sz val="11"/>
        <color theme="1"/>
        <rFont val="Sylfaen"/>
        <family val="1"/>
        <charset val="204"/>
      </rPr>
      <t xml:space="preserve">
</t>
    </r>
  </si>
  <si>
    <t>1.2.1</t>
  </si>
  <si>
    <t>1.2.2</t>
  </si>
  <si>
    <t>1.2.3</t>
  </si>
  <si>
    <t xml:space="preserve"> 1.2.4</t>
  </si>
  <si>
    <t xml:space="preserve"> 1.2.5</t>
  </si>
  <si>
    <t xml:space="preserve"> 1.2.6</t>
  </si>
  <si>
    <t xml:space="preserve"> 1.2.7</t>
  </si>
  <si>
    <t xml:space="preserve"> 1.2.8</t>
  </si>
  <si>
    <r>
      <t xml:space="preserve">It is forbidden to classify as a state secret a file or a record that has information about the violation or restriction of  human fundamental rights, freedoms and legitimate interests, or about obstruction of rehabilitation of these rights, as well as harm to human health and security: </t>
    </r>
    <r>
      <rPr>
        <sz val="11"/>
        <color theme="1"/>
        <rFont val="Sylfaen"/>
        <family val="1"/>
        <charset val="204"/>
      </rPr>
      <t xml:space="preserve">a) Yes – 1 
b) No – 0 </t>
    </r>
  </si>
  <si>
    <r>
      <t xml:space="preserve">Access to records containing personal data, personal or/and family secrets, data about private life or containing threats to the person’s security  since the moment of their creation is granted after a period of: </t>
    </r>
    <r>
      <rPr>
        <sz val="11"/>
        <color theme="1"/>
        <rFont val="Sylfaen"/>
        <family val="1"/>
        <charset val="204"/>
      </rPr>
      <t>a) 50 years or less – 1
b) 51-74 years – 0.75
c) 75-99 years – 0.5
d) 100 years or more – 0.25</t>
    </r>
  </si>
  <si>
    <r>
      <t>A period of time since the individual’s death, after which access to the records containing his/her personal data, including personal or/and family secret</t>
    </r>
    <r>
      <rPr>
        <sz val="11"/>
        <color theme="1"/>
        <rFont val="Sylfaen"/>
        <family val="1"/>
        <charset val="204"/>
      </rPr>
      <t xml:space="preserve"> </t>
    </r>
    <r>
      <rPr>
        <b/>
        <sz val="11"/>
        <color theme="1"/>
        <rFont val="Sylfaen"/>
        <family val="1"/>
        <charset val="204"/>
      </rPr>
      <t xml:space="preserve">data about private life or containing threats to the person’s security, is granted after: </t>
    </r>
    <r>
      <rPr>
        <sz val="11"/>
        <color theme="1"/>
        <rFont val="Sylfaen"/>
        <family val="1"/>
        <charset val="204"/>
      </rPr>
      <t>a) 30 years or less - 1
b) 31-50 years - 0.5
c) 50 more than 50 years - 0</t>
    </r>
    <r>
      <rPr>
        <b/>
        <sz val="11"/>
        <color theme="1"/>
        <rFont val="Sylfaen"/>
        <family val="1"/>
        <charset val="204"/>
      </rPr>
      <t xml:space="preserve">
</t>
    </r>
  </si>
  <si>
    <r>
      <t xml:space="preserve">Usage of records containing personal data, including personal or/and family secret that is subject to wide public interest is allowed for historical, statistical, or scientific purposes if the person cannot be identified: </t>
    </r>
    <r>
      <rPr>
        <sz val="11"/>
        <color theme="1"/>
        <rFont val="Sylfaen"/>
        <family val="1"/>
        <charset val="204"/>
      </rPr>
      <t>a) Yes – 1
b) No – 0</t>
    </r>
  </si>
  <si>
    <r>
      <t xml:space="preserve">Files containing personal data, including personal or/and family secret, of an individual applying for an elective office (in the representative institutions) or has been appointed on a political or state-political position does not constitute information with limited access, with the exception of certain information that is defined otherwise by law: </t>
    </r>
    <r>
      <rPr>
        <sz val="11"/>
        <color theme="1"/>
        <rFont val="Sylfaen"/>
        <family val="1"/>
        <charset val="204"/>
      </rPr>
      <t>a) Such information does not constitute information with limited access – 1
b) Such information does not constitute information with limited access, but only upon consent of the individual – 0.5
c) Such information constitutes information with limited access or relevant law doesn’t foresee this principle – 0.25</t>
    </r>
    <r>
      <rPr>
        <b/>
        <sz val="11"/>
        <color theme="1"/>
        <rFont val="Sylfaen"/>
        <family val="1"/>
        <charset val="204"/>
      </rPr>
      <t xml:space="preserve">
</t>
    </r>
  </si>
  <si>
    <r>
      <t xml:space="preserve">The Archive is obligated to provide a written reasoning and legal substantiation for its decision to refuse to provide a record, including personal or/and family secret, containing personal data: </t>
    </r>
    <r>
      <rPr>
        <sz val="11"/>
        <color theme="1"/>
        <rFont val="Sylfaen"/>
        <family val="1"/>
        <charset val="204"/>
      </rPr>
      <t>a) Is obligated – 1
b) Can provide an oral explanation – 0.25
c) Is not obligated – 0</t>
    </r>
  </si>
  <si>
    <r>
      <t xml:space="preserve">The Law on Personal Data Protection does not apply to the archives or fonds of repressive state institutions: </t>
    </r>
    <r>
      <rPr>
        <sz val="11"/>
        <color theme="1"/>
        <rFont val="Sylfaen"/>
        <family val="1"/>
        <charset val="204"/>
      </rPr>
      <t>a) Does not apply – 1
b) The law does not contain a relevant provision – 0.25
c) Applies – 0</t>
    </r>
  </si>
  <si>
    <t>Maximum amount of points to receive in benchmark indicator group N1.2</t>
  </si>
  <si>
    <t>1.3.1</t>
  </si>
  <si>
    <t>1.3.2</t>
  </si>
  <si>
    <t>1.3.3</t>
  </si>
  <si>
    <t>1.3.4</t>
  </si>
  <si>
    <t>1.3.5</t>
  </si>
  <si>
    <t>1.3.6</t>
  </si>
  <si>
    <t>1.3.7</t>
  </si>
  <si>
    <t>1.3.8</t>
  </si>
  <si>
    <t>a</t>
  </si>
  <si>
    <t>b</t>
  </si>
  <si>
    <t>c</t>
  </si>
  <si>
    <t>d</t>
  </si>
  <si>
    <t>3.20</t>
  </si>
  <si>
    <t>3.10</t>
  </si>
  <si>
    <t>3.30</t>
  </si>
  <si>
    <r>
      <t xml:space="preserve">The following is defined by the law or subordinate legal acts: </t>
    </r>
    <r>
      <rPr>
        <sz val="11"/>
        <color theme="1"/>
        <rFont val="Sylfaen"/>
        <family val="1"/>
        <charset val="204"/>
      </rPr>
      <t xml:space="preserve">1) Types of service provided by the Archive
2) Fees assigned to the archival services and their standard timeframes;
3) Fees set for archival services provided in accelerated timeframes;
4) Rules for paying the above fees;
5) Terms for paying the above fees.
a) Law or subordinate legal acts include all 5 categories – 1 
b) Law or subordinate legal acts include only categories 3-4 – 0.75
c) Law or subordinate legal acts include only categories 1-2 – 0.5
d) Law or subordinate legal acts do not include any of the above – 0 </t>
    </r>
    <r>
      <rPr>
        <b/>
        <sz val="11"/>
        <color theme="1"/>
        <rFont val="Sylfaen"/>
        <family val="1"/>
        <charset val="204"/>
      </rPr>
      <t xml:space="preserve">
</t>
    </r>
  </si>
  <si>
    <r>
      <t xml:space="preserve">The main services provided by the Archive are: </t>
    </r>
    <r>
      <rPr>
        <sz val="11"/>
        <color theme="1"/>
        <rFont val="Sylfaen"/>
        <family val="1"/>
        <charset val="204"/>
      </rPr>
      <t>1) Collection of files under a specific thematic query.    
2) Answering non-standard thematic queries on specific facts, events or records.
3) Preparation and delivery of social-legal notices.
4) Providing services to the researchers in the reading room.
5) Temporary storage of files belonging to organizations / institutions.
6) Arranging finding aids for the records belonging to organizations / institutions.
7) Restoration of files/records.
a) The Archive provides all 7 and other types of services – 1 
b) The Archive provides 5-6 of the above service types – 0.75
c) The Archive provides 3-4 of the above service types – 0.5
d) The Archive provides 1-2 of the above service types – 0.25 
e) The Archive does not provide any of the above services – 0</t>
    </r>
    <r>
      <rPr>
        <b/>
        <sz val="11"/>
        <color theme="1"/>
        <rFont val="Sylfaen"/>
        <family val="1"/>
        <charset val="204"/>
      </rPr>
      <t xml:space="preserve">
</t>
    </r>
  </si>
  <si>
    <r>
      <t xml:space="preserve">The standard time for issuing notices is: </t>
    </r>
    <r>
      <rPr>
        <sz val="11"/>
        <color theme="1"/>
        <rFont val="Sylfaen"/>
        <family val="1"/>
        <charset val="204"/>
      </rPr>
      <t xml:space="preserve">a) 3-5 working days – 1
b) 6-10 working days – 0.5
c) 11 or more working days – 0.25 </t>
    </r>
  </si>
  <si>
    <r>
      <t xml:space="preserve">The cost of preparing and providing social-legal notices (apart from property notices) ordered by citizens (in a standard time limit) is: </t>
    </r>
    <r>
      <rPr>
        <sz val="11"/>
        <color theme="1"/>
        <rFont val="Sylfaen"/>
        <family val="1"/>
        <charset val="204"/>
      </rPr>
      <t>a) 0%-0.49% of the average wage in the country – 1 
b) 0.5% - 1.49% – 0.75
c) 1.5% and more – 0.25</t>
    </r>
  </si>
  <si>
    <r>
      <t xml:space="preserve">The cost of preparing and delivering property notices ordered by citizens (in a standard time limit) is: </t>
    </r>
    <r>
      <rPr>
        <sz val="11"/>
        <color theme="1"/>
        <rFont val="Sylfaen"/>
        <family val="1"/>
        <charset val="204"/>
      </rPr>
      <t>a) 0%-1.99% of the average wage in the country – 1
b) 2%-4.99% – 0.75
c) 5% and more – 0.25</t>
    </r>
  </si>
  <si>
    <r>
      <t xml:space="preserve">Discounts defined by the law or subordinate legal acts on the provision of social-legal notices apply to: </t>
    </r>
    <r>
      <rPr>
        <sz val="11"/>
        <color theme="1"/>
        <rFont val="Sylfaen"/>
        <family val="1"/>
        <charset val="204"/>
      </rPr>
      <t>1) Persons with disabilities
2) War veterans and persons with equal status;
3) Internally displaced persons / refugees;
4) Socially vulnerable;
5) Rehabilitated victims of repressions
6) University students;
7) Pensioners.
a) Discounts apply to all 7 groups – 1 
b) Discounts apply to only 4-6 groups – 0.75
c) Discounts apply to only 2-3 groups – 0.5
d) Discounts apply to only 1 group – 0.25
e) The Archive does not offer any discounts – 0</t>
    </r>
    <r>
      <rPr>
        <b/>
        <sz val="11"/>
        <color theme="1"/>
        <rFont val="Sylfaen"/>
        <family val="1"/>
        <charset val="204"/>
      </rPr>
      <t xml:space="preserve">
</t>
    </r>
  </si>
  <si>
    <r>
      <t>Discounts defined by the law or subordinate legal act on the provision of social-legal notices apply equally to the domestic and foreign citizens:</t>
    </r>
    <r>
      <rPr>
        <sz val="11"/>
        <color theme="1"/>
        <rFont val="Sylfaen"/>
        <family val="1"/>
        <charset val="204"/>
      </rPr>
      <t xml:space="preserve"> a) Discounts apply equally – 1 
b) Discounts apply to only those foreign citizens who have a status of a student or a person with disabilities – 0.75
c) Discounts apply to only those foreign citizens with temporary residence or work permits – 0.5
d) Discounts do not apply to foreign citizens – 0 </t>
    </r>
    <r>
      <rPr>
        <b/>
        <sz val="11"/>
        <color theme="1"/>
        <rFont val="Sylfaen"/>
        <family val="1"/>
        <charset val="204"/>
      </rPr>
      <t xml:space="preserve">
</t>
    </r>
  </si>
  <si>
    <r>
      <t xml:space="preserve">The prices of the archival servises (both notices and the ones of the reading room) are equal for the domestic and foreign citizens: </t>
    </r>
    <r>
      <rPr>
        <sz val="11"/>
        <color theme="1"/>
        <rFont val="Sylfaen"/>
        <family val="1"/>
        <charset val="204"/>
      </rPr>
      <t>a) Yes – 1
b) The prices are hihgher for the foreign citizens – 0</t>
    </r>
    <r>
      <rPr>
        <b/>
        <sz val="11"/>
        <color theme="1"/>
        <rFont val="Sylfaen"/>
        <family val="1"/>
        <charset val="204"/>
      </rPr>
      <t xml:space="preserve">
</t>
    </r>
  </si>
  <si>
    <r>
      <t xml:space="preserve">The Archive has a multilingual website: </t>
    </r>
    <r>
      <rPr>
        <sz val="11"/>
        <color theme="1"/>
        <rFont val="Sylfaen"/>
        <family val="1"/>
        <charset val="204"/>
      </rPr>
      <t>a) The Archive has a website in the official state language as well as in English or Russian – 1
b) The Archive website is available only in the official state language – 0.25
c) The Archive does not have a website – 0</t>
    </r>
    <r>
      <rPr>
        <b/>
        <sz val="11"/>
        <color theme="1"/>
        <rFont val="Sylfaen"/>
        <family val="1"/>
        <charset val="204"/>
      </rPr>
      <t xml:space="preserve">
</t>
    </r>
  </si>
  <si>
    <r>
      <t xml:space="preserve">The Archive website contains archive related legislation: </t>
    </r>
    <r>
      <rPr>
        <sz val="11"/>
        <color theme="1"/>
        <rFont val="Sylfaen"/>
        <family val="1"/>
        <charset val="204"/>
      </rPr>
      <t>a) In the official state language and in English of Russian – 1
b) Only in the official state language – 0.75
c) The Archive website does not contain archive related legislation – 0</t>
    </r>
    <r>
      <rPr>
        <b/>
        <sz val="11"/>
        <color theme="1"/>
        <rFont val="Sylfaen"/>
        <family val="1"/>
        <charset val="204"/>
      </rPr>
      <t xml:space="preserve">
</t>
    </r>
  </si>
  <si>
    <r>
      <t xml:space="preserve">The Archive website explains the types of services it offers (or it is possible to find answers in the FAQ section of the website): </t>
    </r>
    <r>
      <rPr>
        <sz val="11"/>
        <color theme="1"/>
        <rFont val="Sylfaen"/>
        <family val="1"/>
        <charset val="204"/>
      </rPr>
      <t>a) Information about services of the Archive is available in the official state language and in English – 1
b) Information about services of the Archive is available only in the official state language – 0.75
c) The Archive website does not provide such information – 0</t>
    </r>
    <r>
      <rPr>
        <b/>
        <sz val="11"/>
        <color theme="1"/>
        <rFont val="Sylfaen"/>
        <family val="1"/>
        <charset val="204"/>
      </rPr>
      <t xml:space="preserve">
</t>
    </r>
  </si>
  <si>
    <r>
      <t xml:space="preserve">The Archive website provides information about the access procedure for the researchers, working hours and working rules: </t>
    </r>
    <r>
      <rPr>
        <sz val="11"/>
        <color theme="1"/>
        <rFont val="Sylfaen"/>
        <family val="1"/>
        <charset val="204"/>
      </rPr>
      <t>a) In the official state language and in English – 1
b) Only in the state language – 0.75
c) The Archive website does not provide such information – 0</t>
    </r>
    <r>
      <rPr>
        <b/>
        <sz val="11"/>
        <color theme="1"/>
        <rFont val="Sylfaen"/>
        <family val="1"/>
        <charset val="204"/>
      </rPr>
      <t xml:space="preserve">
</t>
    </r>
  </si>
  <si>
    <r>
      <t xml:space="preserve">The Archive website contains a list of archival fonds (or a guide book) with the following key information: </t>
    </r>
    <r>
      <rPr>
        <sz val="11"/>
        <color theme="1"/>
        <rFont val="Sylfaen"/>
        <family val="1"/>
        <charset val="204"/>
      </rPr>
      <t xml:space="preserve">1. The name of the fonds;
2. Chronological span of the fonds;
3. Amount of information stored in the fonds (the number of records/ files or metric measure);
4. Language(s) of the information stored in the fonds;
5. Location of fonds;
6. Description of the archival groups, which the archival fonds are divided into: a detailed description of the thematic or structural groups into which the archival fonds is organized;
7. Status: classified/declassified. 
a) All 7 categories of information are present – 1
b) Between 4 and 6 of the required categories of information are present – 0.75
c) Only 2 or 3 of the required categories of information are present – 0.5
d) Only 1 required category of information is present – 0.25
e) There is no list of the archival fonds - 0 
</t>
    </r>
  </si>
  <si>
    <r>
      <t xml:space="preserve">The Archive website provides the possibility to request and receive the documents of the finding aid online: </t>
    </r>
    <r>
      <rPr>
        <sz val="11"/>
        <color theme="1"/>
        <rFont val="Sylfaen"/>
        <family val="1"/>
        <charset val="204"/>
      </rPr>
      <t>a) The Finding aid documents are proactively available on the Archive website – 1
b) It is possible to make a request for the finding aid documents and receive them online – 0.75 
c) The Archive website does not have an online request option – 0</t>
    </r>
    <r>
      <rPr>
        <b/>
        <sz val="11"/>
        <color theme="1"/>
        <rFont val="Sylfaen"/>
        <family val="1"/>
        <charset val="204"/>
      </rPr>
      <t xml:space="preserve">
</t>
    </r>
  </si>
  <si>
    <r>
      <t xml:space="preserve">The Archive website contains copies of inventories of archive fonds: </t>
    </r>
    <r>
      <rPr>
        <sz val="11"/>
        <color theme="1"/>
        <rFont val="Sylfaen"/>
        <family val="1"/>
        <charset val="204"/>
      </rPr>
      <t>a) 76-100% of fonds – 1 
b) 51-75% of fonds – 0.75 
c) 26-50% of fonds – 0.5 
d) 1-25% of fonds – 0.25 
e) Inventories of fonds are not available – 0</t>
    </r>
    <r>
      <rPr>
        <b/>
        <sz val="11"/>
        <color theme="1"/>
        <rFont val="Sylfaen"/>
        <family val="1"/>
        <charset val="204"/>
      </rPr>
      <t xml:space="preserve">
</t>
    </r>
  </si>
  <si>
    <r>
      <t xml:space="preserve">The Archive website provides the ability to request and receive official legal documents (archive notices) online using the system of electronic document turnover in accordance with the legal norms and fees: </t>
    </r>
    <r>
      <rPr>
        <sz val="11"/>
        <color theme="1"/>
        <rFont val="Sylfaen"/>
        <family val="1"/>
        <charset val="204"/>
      </rPr>
      <t>a) It is possible to request as well as receive these documents – 1
b) It is possible to either request or receive these documents – 0.75 
c) The Archive website does not provide this ability – 0</t>
    </r>
    <r>
      <rPr>
        <b/>
        <sz val="11"/>
        <color theme="1"/>
        <rFont val="Sylfaen"/>
        <family val="1"/>
        <charset val="204"/>
      </rPr>
      <t xml:space="preserve">
</t>
    </r>
  </si>
  <si>
    <r>
      <t>The Archive website provides the ability to request and receive scanned records online according to the legal norms and fees:</t>
    </r>
    <r>
      <rPr>
        <sz val="11"/>
        <color theme="1"/>
        <rFont val="Sylfaen"/>
        <family val="1"/>
        <charset val="204"/>
      </rPr>
      <t xml:space="preserve"> a) It is possible – 1 
b) It is not possible – 0 </t>
    </r>
  </si>
  <si>
    <r>
      <t xml:space="preserve">The Archive is obliged by the law or the subordinate legal act to publish periodically the results of its ongoing work (reports) and other public information: </t>
    </r>
    <r>
      <rPr>
        <sz val="11"/>
        <color theme="1"/>
        <rFont val="Sylfaen"/>
        <family val="1"/>
        <charset val="204"/>
      </rPr>
      <t>a) Once every 6 months (apart from annual reports) – 1
b) Annually – 0.75 
c) Once in a period of more than 1 year – 0.5
d) The Archive does not publish such information – 0</t>
    </r>
    <r>
      <rPr>
        <b/>
        <sz val="11"/>
        <color theme="1"/>
        <rFont val="Sylfaen"/>
        <family val="1"/>
        <charset val="204"/>
      </rPr>
      <t xml:space="preserve">
</t>
    </r>
  </si>
  <si>
    <r>
      <t xml:space="preserve">The Archive is obligated by the law or the subordinate legal act to publish the following information on its website: </t>
    </r>
    <r>
      <rPr>
        <sz val="11"/>
        <color theme="1"/>
        <rFont val="Sylfaen"/>
        <family val="1"/>
        <charset val="204"/>
      </rPr>
      <t>1) A description of the structure and functions of the Archive. 
2) Annual reports.
3) Information about the head of the Archive and other responsible persons.
4) Information about the person (persons) responsible for ensuring access to the public information and their contact information.
5) Information about the personnel of the Archive – list of employees and identities of the vacancy competitions winners.</t>
    </r>
    <r>
      <rPr>
        <b/>
        <sz val="11"/>
        <color theme="1"/>
        <rFont val="Sylfaen"/>
        <family val="1"/>
        <charset val="204"/>
      </rPr>
      <t xml:space="preserve">
</t>
    </r>
    <r>
      <rPr>
        <sz val="11"/>
        <color theme="1"/>
        <rFont val="Sylfaen"/>
        <family val="1"/>
        <charset val="204"/>
      </rPr>
      <t>a) All 5 (or more) categories of information are available – 1 
b) Only 3-4 categories of information are available – 0.75 
c) Only 1-2 categories of information are available – 0.25
d) None of the above information is available – 0</t>
    </r>
    <r>
      <rPr>
        <b/>
        <sz val="11"/>
        <color theme="1"/>
        <rFont val="Sylfaen"/>
        <family val="1"/>
        <charset val="204"/>
      </rPr>
      <t xml:space="preserve">
</t>
    </r>
  </si>
  <si>
    <r>
      <t xml:space="preserve">The Archive is obligated by the law or the subordinate legal act to publish the following public information on its website: </t>
    </r>
    <r>
      <rPr>
        <sz val="11"/>
        <color theme="1"/>
        <rFont val="Sylfaen"/>
        <family val="1"/>
        <charset val="204"/>
      </rPr>
      <t>1) Forms and samples of administrative complaints.
2) Information on the rules of appeal.
3) Information on the annual budget of the Archive.
4) Information about the income received by the Archive though its archival services.
5) Information about public procurement.
6) Information about the Archive assets, including the transfer and use of property.</t>
    </r>
    <r>
      <rPr>
        <b/>
        <sz val="11"/>
        <color theme="1"/>
        <rFont val="Sylfaen"/>
        <family val="1"/>
        <charset val="204"/>
      </rPr>
      <t xml:space="preserve">
</t>
    </r>
    <r>
      <rPr>
        <sz val="11"/>
        <color theme="1"/>
        <rFont val="Sylfaen"/>
        <family val="1"/>
        <charset val="204"/>
      </rPr>
      <t>a) All 6 (or more) categories of information are available – 1 
b) Only categories 1 through 3 are available – 0.5 
c) Only categories 1 through 2 are available – 0.25
d) None of the above information is available – 0</t>
    </r>
    <r>
      <rPr>
        <b/>
        <sz val="11"/>
        <color theme="1"/>
        <rFont val="Sylfaen"/>
        <family val="1"/>
        <charset val="204"/>
      </rPr>
      <t xml:space="preserve">
</t>
    </r>
  </si>
  <si>
    <r>
      <t xml:space="preserve">In order to get access to the archive, the researchers need to provide only their ID card and filled out application or recommendation letter: </t>
    </r>
    <r>
      <rPr>
        <sz val="11"/>
        <color rgb="FF000000"/>
        <rFont val="Sylfaen"/>
        <family val="1"/>
        <charset val="204"/>
      </rPr>
      <t>a) It is prohibited to demand any other documents from researchers to grant them access to the reading room – 1 
b) The Archive requests additional documents from researchers to grant them access to the reading room – 0</t>
    </r>
    <r>
      <rPr>
        <b/>
        <sz val="11"/>
        <color rgb="FF000000"/>
        <rFont val="Sylfaen"/>
        <family val="1"/>
        <charset val="204"/>
      </rPr>
      <t xml:space="preserve"> 
</t>
    </r>
  </si>
  <si>
    <r>
      <t xml:space="preserve">Individuals can get remote access to the archive via e-mail (or special form on website): </t>
    </r>
    <r>
      <rPr>
        <sz val="11"/>
        <color theme="1"/>
        <rFont val="Sylfaen"/>
        <family val="1"/>
        <charset val="204"/>
      </rPr>
      <t xml:space="preserve">a) Yes – 1
b) No – 0
</t>
    </r>
  </si>
  <si>
    <r>
      <t xml:space="preserve">Foreign citizens are granted access to the Archive by the Archive on its own and not by another institution (e. g., the Ministry of Foreign Affairs): </t>
    </r>
    <r>
      <rPr>
        <sz val="11"/>
        <color rgb="FF000000"/>
        <rFont val="Sylfaen"/>
        <family val="1"/>
        <charset val="204"/>
      </rPr>
      <t>a) Are granted by the archive – 1
b) Are granted by another institution – 0.25
c)  Foreign citizens do not have access to the Archive - 0</t>
    </r>
    <r>
      <rPr>
        <b/>
        <sz val="11"/>
        <color rgb="FF000000"/>
        <rFont val="Sylfaen"/>
        <family val="1"/>
        <charset val="204"/>
      </rPr>
      <t xml:space="preserve">
</t>
    </r>
  </si>
  <si>
    <r>
      <t xml:space="preserve">Waiting time after requesting access as a researcher in the Archive is: </t>
    </r>
    <r>
      <rPr>
        <sz val="11"/>
        <color theme="1"/>
        <rFont val="Sylfaen"/>
        <family val="1"/>
        <charset val="204"/>
      </rPr>
      <t>a) Archive provides access in short order, the same day, after the confirmation of authenticity of the submitted documents – 1
b) 1-2 working days – 0.75
c) 3-5 working days – 0.5
d) more than 5 working days – 0.25</t>
    </r>
  </si>
  <si>
    <r>
      <t xml:space="preserve">The number of days per year when the reading rooms are closed (excluding weekends and public holidays): </t>
    </r>
    <r>
      <rPr>
        <sz val="11"/>
        <color theme="1"/>
        <rFont val="Sylfaen"/>
        <family val="1"/>
        <charset val="204"/>
      </rPr>
      <t>a) 0-12 working days – 1
b) 13-31 working days – 0.75
c) more than 31 working days – 0.5</t>
    </r>
  </si>
  <si>
    <r>
      <t>The Archive grants fully adapted environment for disabled people  to work in the reading room</t>
    </r>
    <r>
      <rPr>
        <sz val="11"/>
        <color rgb="FF000000"/>
        <rFont val="Sylfaen"/>
        <family val="1"/>
        <charset val="204"/>
      </rPr>
      <t xml:space="preserve">: a) Yes – 1
b)  The Archive is partly adapted – 0,5
c) No – 0
</t>
    </r>
  </si>
  <si>
    <r>
      <t xml:space="preserve">Rules of conduct for the researchers are available in the reading rooms in printed or electronic format: </t>
    </r>
    <r>
      <rPr>
        <sz val="11"/>
        <color theme="1"/>
        <rFont val="Sylfaen"/>
        <family val="1"/>
        <charset val="204"/>
      </rPr>
      <t xml:space="preserve">a) Available – 1
b) Unavailable – 0 </t>
    </r>
  </si>
  <si>
    <r>
      <t xml:space="preserve">In the reading room, the researchers sign a statement that they have read and agreed to follow the rules of conduct, ethics norms and archive legislation: </t>
    </r>
    <r>
      <rPr>
        <sz val="11"/>
        <color theme="1"/>
        <rFont val="Sylfaen"/>
        <family val="1"/>
        <charset val="204"/>
      </rPr>
      <t>a) The Archive provides the researchers with the relevant documentation to be read and signed – 1 
b) The reading room does not practice this procedure – 0</t>
    </r>
    <r>
      <rPr>
        <b/>
        <sz val="11"/>
        <color theme="1"/>
        <rFont val="Sylfaen"/>
        <family val="1"/>
        <charset val="204"/>
      </rPr>
      <t xml:space="preserve"> 
</t>
    </r>
  </si>
  <si>
    <r>
      <t xml:space="preserve">Contact information (phone number, e-mail) of the Archive regulatory body or the individual in charge  is available in the reading room for submitting complaints: </t>
    </r>
    <r>
      <rPr>
        <sz val="11"/>
        <color theme="1"/>
        <rFont val="Sylfaen"/>
        <family val="1"/>
        <charset val="204"/>
      </rPr>
      <t>a) Available – 1
b) Unavailable – 0</t>
    </r>
  </si>
  <si>
    <r>
      <t xml:space="preserve">Access to finding aid documents in the reading room is available: </t>
    </r>
    <r>
      <rPr>
        <sz val="11"/>
        <color theme="1"/>
        <rFont val="Sylfaen"/>
        <family val="1"/>
        <charset val="204"/>
      </rPr>
      <t>a) In short order if the online version exists, or in a reasonable time for a document (in a paper-based form) to be provided in the readers room – 1
b) The following day – 0.5
c) More than one day later – 0.25</t>
    </r>
  </si>
  <si>
    <r>
      <t xml:space="preserve">Finding aid documents are available in an electronic searchable format in the reading room: </t>
    </r>
    <r>
      <rPr>
        <sz val="11"/>
        <color theme="1"/>
        <rFont val="Sylfaen"/>
        <family val="1"/>
        <charset val="204"/>
      </rPr>
      <t>a) 76-100% of finding aid documents are in electronic searchable format – 1 
b) 51-75% of finding aid documents are in electronic searchable format – 0.75 
c) 26-50% of finding aid documents are in electronic searchable format – 0.5
d) Finding aid documents are available in electronic but scanned and unsearchable format – 0.25
e) Finding aid documents are not available in electronic format – 0</t>
    </r>
    <r>
      <rPr>
        <b/>
        <sz val="11"/>
        <color theme="1"/>
        <rFont val="Sylfaen"/>
        <family val="1"/>
        <charset val="204"/>
      </rPr>
      <t xml:space="preserve">
</t>
    </r>
  </si>
  <si>
    <r>
      <t xml:space="preserve">The archivists share draft inventories of fonds with the researchers if the final versions are lacking (if this does not damage these documents): </t>
    </r>
    <r>
      <rPr>
        <sz val="11"/>
        <color theme="1"/>
        <rFont val="Sylfaen"/>
        <family val="1"/>
        <charset val="204"/>
      </rPr>
      <t>a) Yes – 1
b) No – 0</t>
    </r>
  </si>
  <si>
    <r>
      <t xml:space="preserve">The researchers can access the database of the scanned records in the reading room: </t>
    </r>
    <r>
      <rPr>
        <sz val="11"/>
        <color theme="1"/>
        <rFont val="Sylfaen"/>
        <family val="1"/>
        <charset val="204"/>
      </rPr>
      <t>a) All records that have already been scanned are available for every researcher – 1
b) After filling out a request form for a specific record, the archive processes the request and makes the record available for this specific researcher the same day – 0.75
c) After filling out a request form for a specific record, the archive processes the request and makes the record available for this specific researcher the following day – 0.5
d) There is no possibility to receive scanned records in the reading room – 0</t>
    </r>
    <r>
      <rPr>
        <b/>
        <sz val="11"/>
        <color theme="1"/>
        <rFont val="Sylfaen"/>
        <family val="1"/>
        <charset val="204"/>
      </rPr>
      <t xml:space="preserve">
</t>
    </r>
  </si>
  <si>
    <r>
      <t xml:space="preserve">The Archive allows the uploading of already scanned records from the Archive server to an electronic data holder: </t>
    </r>
    <r>
      <rPr>
        <sz val="11"/>
        <color theme="1"/>
        <rFont val="Sylfaen"/>
        <family val="1"/>
        <charset val="204"/>
      </rPr>
      <t>a) Yes, it is free of charge, the researcher pays only for the service (e. g. a CD) - 1
b) Available for a lower price  than scanning - 0.5
c) Available for the price of scanning – 0.25
d)  It is not possible - 0</t>
    </r>
  </si>
  <si>
    <r>
      <t xml:space="preserve">Waiting time after a researcher orders a record: </t>
    </r>
    <r>
      <rPr>
        <sz val="11"/>
        <color theme="1"/>
        <rFont val="Sylfaen"/>
        <family val="1"/>
        <charset val="204"/>
      </rPr>
      <t>a) 0-24 hours – 1
b) 1-2 working days – 0.75
c) 3-4 working days – 0.5
d) more than 5 working days – 0.25</t>
    </r>
  </si>
  <si>
    <r>
      <t xml:space="preserve">Number of records a researcher can order simultaneously: </t>
    </r>
    <r>
      <rPr>
        <sz val="11"/>
        <color theme="1"/>
        <rFont val="Sylfaen"/>
        <family val="1"/>
        <charset val="204"/>
      </rPr>
      <t>a) more than 20 files – 1
b) 11-20 files – 0.75
c) 6-10 files – 0.5
d) 1-5 files – 0.25</t>
    </r>
  </si>
  <si>
    <r>
      <t xml:space="preserve">A researcher can make a onetime bulk order – a request of more files than is permitted, if they are contained in one collection or box: </t>
    </r>
    <r>
      <rPr>
        <sz val="11"/>
        <color theme="1"/>
        <rFont val="Sylfaen"/>
        <family val="1"/>
        <charset val="204"/>
      </rPr>
      <t>a) This option is available – 1
b) This option is unavailable – 0</t>
    </r>
  </si>
  <si>
    <r>
      <t xml:space="preserve">A researcher can submit online requests for the files that can be picked up in the reading room after a pre-determined period: </t>
    </r>
    <r>
      <rPr>
        <sz val="11"/>
        <color rgb="FF000000"/>
        <rFont val="Sylfaen"/>
        <family val="1"/>
        <charset val="204"/>
      </rPr>
      <t>a) This option is available – 1
b) This option is unavailable – 0</t>
    </r>
  </si>
  <si>
    <r>
      <rPr>
        <b/>
        <sz val="11"/>
        <color theme="1"/>
        <rFont val="Sylfaen"/>
        <family val="1"/>
        <charset val="204"/>
      </rPr>
      <t>The cost of copying one page of a record (in a standard time limit) is:</t>
    </r>
    <r>
      <rPr>
        <sz val="11"/>
        <color theme="1"/>
        <rFont val="Sylfaen"/>
        <family val="1"/>
        <charset val="204"/>
      </rPr>
      <t xml:space="preserve"> a) 0%-0.09% of the average wage in the country – 1
b) 0.1% - 0.19% – 0.75 
c) 0.2% and more – 0.25</t>
    </r>
  </si>
  <si>
    <r>
      <t xml:space="preserve">The cost of copying one photo (in a standard time limit) is: </t>
    </r>
    <r>
      <rPr>
        <sz val="11"/>
        <color theme="1"/>
        <rFont val="Sylfaen"/>
        <family val="1"/>
        <charset val="204"/>
      </rPr>
      <t>a) 0%-0.49% of the average wage in the country – 1 
b) 0.5%-1.49% – 0.75 
c) 1.5% and more – 0.25</t>
    </r>
  </si>
  <si>
    <r>
      <t xml:space="preserve">Discounts defined by the law or the subordinate legal act on the paid archival services in the reading room apply to: </t>
    </r>
    <r>
      <rPr>
        <sz val="11"/>
        <color theme="1"/>
        <rFont val="Sylfaen"/>
        <family val="1"/>
        <charset val="204"/>
      </rPr>
      <t>1) Persons with disabilities;
2) War veterans and persons with similar status;
3) Rehabilitated victims of repressions;
4) Internally displaced individuals / refugees;
5) Socially vulnerable persons;
6) School students;
7) University students;
8) Pensioners;
9) Persons with academic degrees.</t>
    </r>
    <r>
      <rPr>
        <b/>
        <sz val="11"/>
        <color theme="1"/>
        <rFont val="Sylfaen"/>
        <family val="1"/>
        <charset val="204"/>
      </rPr>
      <t xml:space="preserve">
</t>
    </r>
    <r>
      <rPr>
        <sz val="11"/>
        <color theme="1"/>
        <rFont val="Sylfaen"/>
        <family val="1"/>
        <charset val="204"/>
      </rPr>
      <t xml:space="preserve">a) Discounts apply to all 9 groups – 1 
b) Discounts apply only to 6-8 groups – 0.75
c) Discounts apply only to 4-5 groups – 0.5
d) Discounts apply only to 1-3 groups – 0.25
e) The Archive does not offer any discounts – 0 </t>
    </r>
    <r>
      <rPr>
        <b/>
        <sz val="11"/>
        <color theme="1"/>
        <rFont val="Sylfaen"/>
        <family val="1"/>
        <charset val="204"/>
      </rPr>
      <t xml:space="preserve">
</t>
    </r>
  </si>
  <si>
    <r>
      <t>Discounts defined by the law or the subordinate legal act on the paid archival services in the reading room apply equally to domestic and foreign citizens:</t>
    </r>
    <r>
      <rPr>
        <sz val="11"/>
        <color theme="1"/>
        <rFont val="Sylfaen"/>
        <family val="1"/>
        <charset val="204"/>
      </rPr>
      <t xml:space="preserve"> a) Discounts apply equally – 1 
b) Discounts apply to only those foreign citizens, who have a status of a student, academic degree or a person with disabilities – 0.75
c) Discounts apply to only those foreign citizens, who have a temporary residence or work permit – 0.5
d) Discounts do not apply to foreign citizens – 0 </t>
    </r>
    <r>
      <rPr>
        <b/>
        <sz val="11"/>
        <color theme="1"/>
        <rFont val="Sylfaen"/>
        <family val="1"/>
        <charset val="204"/>
      </rPr>
      <t xml:space="preserve">
</t>
    </r>
  </si>
  <si>
    <r>
      <t xml:space="preserve">Researchers can use stationary computers in the Archive reading room: </t>
    </r>
    <r>
      <rPr>
        <sz val="11"/>
        <color theme="1"/>
        <rFont val="Sylfaen"/>
        <family val="1"/>
        <charset val="204"/>
      </rPr>
      <t>a) Yes – 1 
b) No – 0</t>
    </r>
  </si>
  <si>
    <r>
      <t xml:space="preserve">Researchers are allowed to use their own electronic devices for processing and storing information (computers, tablets, flash drives, external hard drives) in the Archive reading room: </t>
    </r>
    <r>
      <rPr>
        <sz val="11"/>
        <color theme="1"/>
        <rFont val="Sylfaen"/>
        <family val="1"/>
        <charset val="204"/>
      </rPr>
      <t>a) Yes – 1 
b) No – 0</t>
    </r>
  </si>
  <si>
    <r>
      <t xml:space="preserve">The Archive reading room has internet access: </t>
    </r>
    <r>
      <rPr>
        <sz val="11"/>
        <color theme="1"/>
        <rFont val="Sylfaen"/>
        <family val="1"/>
        <charset val="204"/>
      </rPr>
      <t>a) Yes – 1 
b) No – 0</t>
    </r>
  </si>
  <si>
    <r>
      <t xml:space="preserve">If the Archive has a microfilm collection a microfilm reader is available for use in the reading room: </t>
    </r>
    <r>
      <rPr>
        <sz val="11"/>
        <color theme="1"/>
        <rFont val="Sylfaen"/>
        <family val="1"/>
        <charset val="204"/>
      </rPr>
      <t>a) The Archive offers a microfilm reader – 1
b) The Archive has a microfilm collection, but does not offer a microfilm reader – 0</t>
    </r>
    <r>
      <rPr>
        <b/>
        <sz val="11"/>
        <color theme="1"/>
        <rFont val="Sylfaen"/>
        <family val="1"/>
        <charset val="204"/>
      </rPr>
      <t xml:space="preserve">
</t>
    </r>
  </si>
  <si>
    <r>
      <t xml:space="preserve">Working conditions with the microfilms at the reading room: </t>
    </r>
    <r>
      <rPr>
        <sz val="11"/>
        <color theme="1"/>
        <rFont val="Sylfaen"/>
        <family val="1"/>
        <charset val="204"/>
      </rPr>
      <t>1) The Archive offers the possibility to save the microfilm files in PDF format for free;
2) The Archive allows to take pictures from the microfilm files (screen);
3) The Archive allows to print the microfilm files for a fee;</t>
    </r>
    <r>
      <rPr>
        <b/>
        <sz val="11"/>
        <color theme="1"/>
        <rFont val="Sylfaen"/>
        <family val="1"/>
        <charset val="204"/>
      </rPr>
      <t xml:space="preserve">
</t>
    </r>
    <r>
      <rPr>
        <sz val="11"/>
        <color theme="1"/>
        <rFont val="Sylfaen"/>
        <family val="1"/>
        <charset val="204"/>
      </rPr>
      <t>a) The Archive offers all 3 services – 1
b) The Archive offers 1 or 2 services (where service N1 is necessarily included) – 0.75
c)  The Archive offers both services N2 and N3 – 0.5
d) The Archive offers only 1 service N2 or service N3 – 0.25
e) The Archive does not offer any of the mentioned services – 0</t>
    </r>
    <r>
      <rPr>
        <b/>
        <sz val="11"/>
        <color theme="1"/>
        <rFont val="Sylfaen"/>
        <family val="1"/>
        <charset val="204"/>
      </rPr>
      <t xml:space="preserve">
</t>
    </r>
  </si>
  <si>
    <r>
      <t xml:space="preserve">Photographing of records in the Archive reading room is allowed using the researcher’s own copying devices (photo camera, cell phone, portable scanner): </t>
    </r>
    <r>
      <rPr>
        <sz val="11"/>
        <color theme="1"/>
        <rFont val="Sylfaen"/>
        <family val="1"/>
        <charset val="204"/>
      </rPr>
      <t>a) Allowed and free of charge – 1
b) Allowed but not free of charge – 0.25
c) Photographing of records using the researcher’s own devices is prohibited – 0</t>
    </r>
    <r>
      <rPr>
        <b/>
        <sz val="11"/>
        <color theme="1"/>
        <rFont val="Sylfaen"/>
        <family val="1"/>
        <charset val="204"/>
      </rPr>
      <t xml:space="preserve">
</t>
    </r>
  </si>
  <si>
    <r>
      <t xml:space="preserve">After the copies of records are ordered a researcher has to wait for: </t>
    </r>
    <r>
      <rPr>
        <sz val="11"/>
        <color theme="1"/>
        <rFont val="Sylfaen"/>
        <family val="1"/>
        <charset val="204"/>
      </rPr>
      <t>a) 0-24 hours – 1
b) 1-2 working days – 0.75
c) 3-4 working days – 0.5
d) 5 working days or more – 0.25</t>
    </r>
  </si>
  <si>
    <r>
      <t xml:space="preserve">Number of record copies a researcher can order simultaneously: </t>
    </r>
    <r>
      <rPr>
        <sz val="11"/>
        <color theme="1"/>
        <rFont val="Sylfaen"/>
        <family val="1"/>
        <charset val="204"/>
      </rPr>
      <t>a) Unlimited (within reasonable limits) – 1
b) 51-100 scanned pages – 0.75
c) 21-50 scanned pages – 0.5
d) 1-20 scanned pages – 0.25</t>
    </r>
  </si>
  <si>
    <r>
      <t xml:space="preserve">In case the archive refuses a researcher access to the damaged record or file: </t>
    </r>
    <r>
      <rPr>
        <sz val="11"/>
        <color theme="1"/>
        <rFont val="Sylfaen"/>
        <family val="1"/>
        <charset val="204"/>
      </rPr>
      <t xml:space="preserve">a) The Archive offers the researcher a scanned copy of the record or file – 1 
b) The Archive places the record or file in the list of ‘records to be restored’ and informs the researcher about the date of restoration – 0.75
c) The Archive does not provide information about the condition of the record or the file and restoration date – 0
</t>
    </r>
  </si>
  <si>
    <r>
      <t xml:space="preserve">The Archive has a list of damaged records or files that cannot be provided and the researchers are informed about it beforehand: </t>
    </r>
    <r>
      <rPr>
        <sz val="11"/>
        <color theme="1"/>
        <rFont val="Sylfaen"/>
        <family val="1"/>
        <charset val="204"/>
      </rPr>
      <t>a) The Archive has such a list and provides it to the researchers – 1
b) The Archive has such a list but does not provide it to the researchers – 0.5 
c) The Archive does not have such a list – 0</t>
    </r>
    <r>
      <rPr>
        <b/>
        <sz val="11"/>
        <color theme="1"/>
        <rFont val="Sylfaen"/>
        <family val="1"/>
        <charset val="204"/>
      </rPr>
      <t xml:space="preserve">
</t>
    </r>
  </si>
  <si>
    <r>
      <t xml:space="preserve">The period of time defined by the subordinate legal act for the restoration of the damaged records or files is: </t>
    </r>
    <r>
      <rPr>
        <sz val="11"/>
        <color theme="1"/>
        <rFont val="Sylfaen"/>
        <family val="1"/>
        <charset val="204"/>
      </rPr>
      <t xml:space="preserve">a) 1 year or less - 1
b) more than 1 year - 0.5
c) Is not defined - 0
</t>
    </r>
  </si>
  <si>
    <r>
      <t xml:space="preserve">Individuals that are unable to visit the archive personally can hire a proxy researcher: </t>
    </r>
    <r>
      <rPr>
        <sz val="11"/>
        <color theme="1"/>
        <rFont val="Sylfaen"/>
        <family val="1"/>
        <charset val="204"/>
      </rPr>
      <t>a) The Archive has its own proxy researchers or can provide contacts of private proxy researchers – 1
b) The Archive does not provide such a service – 0</t>
    </r>
    <r>
      <rPr>
        <b/>
        <sz val="11"/>
        <color theme="1"/>
        <rFont val="Sylfaen"/>
        <family val="1"/>
        <charset val="204"/>
      </rPr>
      <t xml:space="preserve">
</t>
    </r>
  </si>
  <si>
    <r>
      <t xml:space="preserve">In case if the answer to the  previous question (N3.35) is positive: </t>
    </r>
    <r>
      <rPr>
        <sz val="11"/>
        <color theme="1"/>
        <rFont val="Sylfaen"/>
        <family val="1"/>
        <charset val="204"/>
      </rPr>
      <t>a) Individuals interested in using the archive remotely can select any proxy researcher they like – 1  
b) Proxy researchers are selected by the Archive – 0.25</t>
    </r>
    <r>
      <rPr>
        <b/>
        <sz val="11"/>
        <color theme="1"/>
        <rFont val="Sylfaen"/>
        <family val="1"/>
        <charset val="204"/>
      </rPr>
      <t xml:space="preserve"> 
</t>
    </r>
  </si>
  <si>
    <r>
      <t xml:space="preserve">Publication rights and terms: </t>
    </r>
    <r>
      <rPr>
        <sz val="11"/>
        <color theme="1"/>
        <rFont val="Sylfaen"/>
        <family val="1"/>
        <charset val="204"/>
      </rPr>
      <t>a) Publication of the archival records is free and the responsibility to mention the Archive lies with the author – 1
b) Publication of archival records must be agreed with the Archive – 0.25</t>
    </r>
    <r>
      <rPr>
        <b/>
        <sz val="11"/>
        <color theme="1"/>
        <rFont val="Sylfaen"/>
        <family val="1"/>
        <charset val="204"/>
      </rPr>
      <t xml:space="preserve">
</t>
    </r>
  </si>
  <si>
    <t>e</t>
  </si>
  <si>
    <r>
      <t xml:space="preserve">Information containing personal data, including personal or/and family secret, will be made publicly available before the legally defined period in case of death of this person, if this information is going to be used for historical, statistical, or other scientific research purposes: </t>
    </r>
    <r>
      <rPr>
        <sz val="11"/>
        <color theme="1"/>
        <rFont val="Sylfaen"/>
        <family val="1"/>
        <charset val="204"/>
      </rPr>
      <t>a) The information is declassified and made available – 1
b) The information is declassified and made available only upon approval of a legal heir – 0.5
c) The information remains classified until the expiration of the legal period – 0</t>
    </r>
    <r>
      <rPr>
        <b/>
        <sz val="11"/>
        <color theme="1"/>
        <rFont val="Sylfaen"/>
        <family val="1"/>
        <charset val="204"/>
      </rPr>
      <t xml:space="preserve">
</t>
    </r>
  </si>
  <si>
    <t xml:space="preserve">Maximum points to receive in all benchmark indicator groups: </t>
  </si>
  <si>
    <t>Maximum amount of points relevant to the current archive:</t>
  </si>
  <si>
    <t>Percentage of overall openness:</t>
  </si>
  <si>
    <t>Overall received points:</t>
  </si>
  <si>
    <t>Amount of points relevant to the current archive</t>
  </si>
  <si>
    <t>Link (if applicable)</t>
  </si>
  <si>
    <t>Comment</t>
  </si>
  <si>
    <t xml:space="preserve">Assessment of the Openness of State Archive according to Methodology - Openness of State Archives </t>
  </si>
  <si>
    <t>Commnet</t>
  </si>
  <si>
    <t>Relevant Article from the Law or Link (if applicable)</t>
  </si>
  <si>
    <t>2.1</t>
  </si>
  <si>
    <t>2.2</t>
  </si>
  <si>
    <t>2.3</t>
  </si>
  <si>
    <t>2.4</t>
  </si>
  <si>
    <t>2.5</t>
  </si>
  <si>
    <t>2.6</t>
  </si>
  <si>
    <t>2.7</t>
  </si>
  <si>
    <t>2.8</t>
  </si>
  <si>
    <t>2.10</t>
  </si>
  <si>
    <t>2.11</t>
  </si>
  <si>
    <t>2.12</t>
  </si>
  <si>
    <t>3.1</t>
  </si>
  <si>
    <t>3.2</t>
  </si>
  <si>
    <t>3.3</t>
  </si>
  <si>
    <t>3.4</t>
  </si>
  <si>
    <t>3.5</t>
  </si>
  <si>
    <t>3.6</t>
  </si>
  <si>
    <t>3.7</t>
  </si>
  <si>
    <t>3.8</t>
  </si>
  <si>
    <t>3.9</t>
  </si>
  <si>
    <t>3.11</t>
  </si>
  <si>
    <t>3.12</t>
  </si>
  <si>
    <t>3.13</t>
  </si>
  <si>
    <t>3.14</t>
  </si>
  <si>
    <t>3.15</t>
  </si>
  <si>
    <t>3.16</t>
  </si>
  <si>
    <t>3.17</t>
  </si>
  <si>
    <t>3.18</t>
  </si>
  <si>
    <t>3.19</t>
  </si>
  <si>
    <t>3.21</t>
  </si>
  <si>
    <t>3.22</t>
  </si>
  <si>
    <t>3.23</t>
  </si>
  <si>
    <t>3.24</t>
  </si>
  <si>
    <t>3.25</t>
  </si>
  <si>
    <t>3.26</t>
  </si>
  <si>
    <t>3.27</t>
  </si>
  <si>
    <t>3.28</t>
  </si>
  <si>
    <t>3.29</t>
  </si>
  <si>
    <t>3.31</t>
  </si>
  <si>
    <t>3.32</t>
  </si>
  <si>
    <t>3.33</t>
  </si>
  <si>
    <t>3.34</t>
  </si>
  <si>
    <t>3.35</t>
  </si>
  <si>
    <t>3.36</t>
  </si>
  <si>
    <t>3.37</t>
  </si>
  <si>
    <r>
      <t xml:space="preserve">The number of weekly working hours of the Archive reading room is: </t>
    </r>
    <r>
      <rPr>
        <sz val="11"/>
        <color theme="1"/>
        <rFont val="Sylfaen"/>
        <family val="1"/>
        <charset val="204"/>
      </rPr>
      <t>a) more than 40 hours – 1
b) 31-40 hours – 0.75
c) 21-30 hours – 0.5
d) 20 hours or less – 0.25</t>
    </r>
  </si>
  <si>
    <t>Country: Kazakhstan</t>
  </si>
  <si>
    <t>Archive: Central State Archive</t>
  </si>
  <si>
    <t>Evaluator: Alexandra Tsay, independent researcher</t>
  </si>
  <si>
    <t>The Law of the Republic of Kazakhstan On National Archive Fond and Archives (22 December, 1998), Article 25. The right of access to the archives for foreigners and stateless persons: 1. Foreigners and stateless persons shall use the archive documents on the same basis, as citizens of the Republic of Kazakhstan.</t>
  </si>
  <si>
    <t>The Law of the Republic of Kazakhstan On National Archival Fond and Archives (22 December, 1998), and Regulations on the research work in the reading halls of the state archives of the Republic of Kazakhstan (October 2, 2000) provide equal access to the reading hall to all researchers.</t>
  </si>
  <si>
    <t>The Law of the Republic of Kazakhstan on National Archival Fond and Archives (22 December, 1998), Article 15. Guarantees of the rights and interests of individuals and legal entities. Individuals and legal entities of the Republic of Kazakhstan have the right to use documents of the National Archival Fund open for use, stored in state and departmental archives and their branches.</t>
  </si>
  <si>
    <t>http://www.cga.kz/index.php?module=zakon</t>
  </si>
  <si>
    <t>The website operates in two languages - the official state language Kazakh and Russian</t>
  </si>
  <si>
    <t>The Archive website contains a list of archival fonds, but the following information is missing: 7. Status: classified / declassified.</t>
  </si>
  <si>
    <t xml:space="preserve">This year is an exception as there is a renovation works in the Central State Archive and the reading room is closed for more than 31 working days. </t>
  </si>
  <si>
    <t>The regulations on the research work in the reading halls of the state archives of the Republic of Kazakhstan (October 2, 2000): Article 2. Procedure of registration of researches, 2.1 Permission to access archival funds and documents and work in the reading room of the state archive is granted to Kazakhstani researchers by the management of the corresponding archive, and to others, by the Committee for Archives and Documentation Management or by the authorized body for managing archival affairs.</t>
  </si>
  <si>
    <t>The rules for the acquisition, storage, recording and use of documents of the National Archival Fund and other archival documents by state and special state archives (September 20, 2018)
Section 4. Use of archived documents of an archive
      399. According to access categories, archival documents are divided into open and limited access.
      All archive documents are open, access to which is not limited in accordance with international treaties of the Republic of Kazakhstan, the legislation of the Republic of Kazakhstan, as well as with the consent of the owner or owner of archival documents in private ownership.</t>
  </si>
  <si>
    <t>According to The rules for the acquisition, storage, recording and use of documents of the National Archival Fund and other archival documents by state and special state archives (September 20, 2018) there is no difference</t>
  </si>
  <si>
    <t>According to the Rules for the acquisition, storage, recording and use of documents of the National Archival Fund and other archival documents by state and special state archives (September 20, 2018)
Section 4
400. The archive provides the user with access to open archive documents, NSA to them and publications of the library fund.
      401. The archive does not limit or determine to the user the conditions for using the information received by him as a result of an independent search or provided to him in the procedure for providing paid services by the archive, with the exception of cases provided for by the legislation of the Republic of Kazakhstan or stipulated in the archive agreement with the user for information services.</t>
  </si>
  <si>
    <t>The Law of the Republic of Kazakhstan On National Archival Fond and Archives (22 December, 1998): Article. 14
4. Individuals and legal entities of the Republic of Kazakhstan have the right to use free of charge documents of the National Archival Fund that are open for use and are stored in state and departmental archives and their branches. Restrictions on the use of documents for certain categories of individuals and legal entities are established by Article 16 of this Law.</t>
  </si>
  <si>
    <t>The Law of the Republic of Kazakhstan On National Archival Fond and Archives (December 22, 1998): Article. 16
3. The use of archival documents, to which the owners retain the right to establish access restrictions, is possible only with their consent or the consent of their successors (heirs).
4. The originals of especially valuable documents, as well as archival documents having an unsatisfactory physical condition, are not issued to users of archival documents. Instead, copies are issued.</t>
  </si>
  <si>
    <t>The Rules for the acquisition, storage, recording and use of documents of the National Archival Fond and other archival documents by state and special state archives (September 20, 2018)
418. The archive organizes, independently or jointly with other archives and organizations, the preparation and conduct of exhibitions of archival documents.</t>
  </si>
  <si>
    <t>The Rules for the acquisition, storage, recording and use of documents of the National Archival Fond and other archival documents by state and special state archives (September 20, 2018): 399. Access of users to the documents with resctricted access as well as their use, is carried out in exceptional cases with the written permission of the head of the archive. The user is provided with copies of these documents (use fund) or documentary publications containing these documents.</t>
  </si>
  <si>
    <t>There is no such restrictions according to the law.</t>
  </si>
  <si>
    <t>The Law of the Republic of Kazakhstan On National Archival Fond and Archives (22 December, 1998): Article 6. The procedure for classifying archival documents, archival funds and collections as part of the National Archival Fund, establishing sources for its acquisition
4. Destruction of archival documents of the sources of acquisition of the National Archival Fund, located:
1) in republican ownership, without agreement with the National Archives of the Republic of Kazakhstan or the central state archives, the Archives of the President of the Republic of Kazakhstan and special state archives;
2) in communal ownership, without agreement with the local executive body of the region, city of republican significance, the capital;
3) in private ownership, without agreement with the authorized body or local executive body of the region, city of republican significance and the capital, depending on the location of the archive.</t>
  </si>
  <si>
    <t>The Rules for the acquisition, storage, recording and use of documents of the National Archival Fond and other archival documents by state and special state archives (September 20, 2018): 264. The accounting of secret archival documents is carried out in accordance with the legislation of the Republic of Kazakhstan on state secrets.</t>
  </si>
  <si>
    <t>The Law of The Republic of Kazakhstan On the state secrets (March 15, 1999) Article 20. Procedure and terms of classification of information and its carriers 3. Term of classification of information, constituting state secrets, shall not exceed thirty years. In exceptional cases, this period shall be extended under the conclusion of the authorized state body for the protection of state secrets.</t>
  </si>
  <si>
    <t>Practice</t>
  </si>
  <si>
    <t xml:space="preserve">The Law of the Republic of Kazakhstan On National Archival Fond and Archives </t>
  </si>
  <si>
    <t xml:space="preserve">The Law of The Republic of Kazakhstan On the state secrets. Article 3 </t>
  </si>
  <si>
    <t xml:space="preserve">The Law of the Republic of Kazakhstan On National Archival Fond and Archives. Article 5 </t>
  </si>
  <si>
    <t>The Law of the Republic of Kazakhstan “On state secrets” (March 15, 1999). Article 17</t>
  </si>
  <si>
    <t>The Law of the Republic of Kazakhstan On National Archival Fond and Archives. Article 7: 8. The transfer to the state of ownership of documents of individuals and non-state legal entities is carried out by agreement of the parties. Individuals can set a term for restricting access to them no more than 70 years from the date of transfer to the archive.</t>
  </si>
  <si>
    <t>The Law of the Republic of Kazakhstan On National Archival Fond and Archives (22 December, 1998): Article 15. Guarantees of the rights and interests of individuals and legal entities in the use of documents of the National Archival Fund
3. The use of documents of the National Archival Fund, in private ownership, is carried out only with the consent of the owner.</t>
  </si>
  <si>
    <t>The Law of the Republic of Kazakhstan On National Archival Fond and Archives (22 December, 1998): Article 16</t>
  </si>
  <si>
    <t xml:space="preserve">The regulations on the research work in the reading halls of the state archives of the Republic of Kazakhstan </t>
  </si>
  <si>
    <t>The Law of the Republic of Kazakhstan “On personal data and its protection”. Article 3</t>
  </si>
  <si>
    <t xml:space="preserve">Defined by the Law On National Archival Fond and by The Rules for the acquisition, storage, recording and use of documents of the National Archival Fond and other archival documents by state and special state archives </t>
  </si>
  <si>
    <t>The Rules for the acquisition, storage, recording and use of documents of the National Archival Fond and other archival documents by state and special state archives: Point 408, 409, 410</t>
  </si>
  <si>
    <t>no such option on website</t>
  </si>
  <si>
    <t>Inventories of fonds are not available</t>
  </si>
  <si>
    <t>it's not possible</t>
  </si>
  <si>
    <t xml:space="preserve">The regulations on the research work in the reading halls of the state archives of the Republic of Kazakhstan. Article 2 </t>
  </si>
  <si>
    <t>No such service</t>
  </si>
  <si>
    <t xml:space="preserve">The regulations on the research work in the reading halls of the state archives of the Republic of Kazakhstan. Article 2.1 </t>
  </si>
  <si>
    <t>The regulations on the research work in the reading halls of the state archives of the Republic of Kazakhstan. Article 3.7</t>
  </si>
  <si>
    <t xml:space="preserve">The regulations on the research work in the reading halls of the state archives of the Republic of Kazakhstan. </t>
  </si>
  <si>
    <t>The regulations on the research work in the reading halls of the state archives of the Republic of Kazakhstan. Article 2</t>
  </si>
  <si>
    <t>The regulations on the research work in the reading halls of the state archives of the Republic of Kazakhstan. Article 3</t>
  </si>
  <si>
    <t>The regulations on the research work in the reading halls of the state archives of the Republic of Kazakhstan.</t>
  </si>
  <si>
    <t>The regulations on the research work in the reading halls of the state archives of the Republic of Kazakhstan. Article 4</t>
  </si>
  <si>
    <t>No online service</t>
  </si>
  <si>
    <t xml:space="preserve">The regulations on the research work in the reading halls of the state archives of the Republic of Kazakhstan. Article 4.4 </t>
  </si>
  <si>
    <t xml:space="preserve">Unfortunately, no </t>
  </si>
  <si>
    <t>Not define by the legal act</t>
  </si>
  <si>
    <t>The Archive doesn't provide such service</t>
  </si>
  <si>
    <t>This option is not available</t>
  </si>
  <si>
    <t xml:space="preserve">The Rules for the acquisition, storage, recording and use of documents of the National Archival Fond and other archival documents by state and special state archives. Points 411 - 414 </t>
  </si>
  <si>
    <t xml:space="preserve">1. The regulations on the research work in the reading halls of the state archives of the Republic of Kazakhstan (October 2, 2000). Article 4.                                          2. The Rules for the acquisition, storage, recording and use of documents of the National Archival Fond and other archival documents by state and special state archives </t>
  </si>
  <si>
    <t xml:space="preserve">The regulations on the research work in the reading halls of the state archives of the Republic of Kazakhstan (October 2, 2000). Article 4.  </t>
  </si>
  <si>
    <t>The Rules for the acquisition, storage, recording and use of documents of the National Archival Fond and other archival documents by state and special state archives.</t>
  </si>
  <si>
    <r>
      <t xml:space="preserve">Evaluator’s Commentary: </t>
    </r>
    <r>
      <rPr>
        <sz val="11"/>
        <color theme="1"/>
        <rFont val="Arial"/>
      </rPr>
      <t xml:space="preserve">The main legislative act to regulate the operations of the archives is the Law of the Republic of Kazakhstan “About the National Archival Fond and Archives” that had been adopted in December 22, 1998, with last amendments on December 28, 2018. There were more than 40 amendments to the law since its adoption. In addition to the main law, there are a number of Regulations by the government to structure the activities of the state, special state and departmental archives, such as “The Regulations on the research work in the reading halls of the state archives of the Republic of Kazakhstan (October 2, 2000)” or “The Rules for the acquisition, storage, recording and use of documents of the National Archival Fond and other archival documents by state and special state archives (September 20, 2018)”. Also, the Orders of the Ministry of Culture and Sport regulate the operation of archives. 
The archives that form the National Archival Fond include National Archive of the Republic of Kazakhstan, the Central State Archives, the Archive of the President of the Republic of Kazakhstan, the Library of the First President of the Republic of Kazakhstan - Elbasy, special state archives, state archives of regions, cities of republican significance, the capital, cities, etc. The archives of the Committee of National Security and the Department of Internal Affairs are considered as special state archives. An access to the special archives is limited.  
The Central State Archive is the biggest archive in Kazakhstan. The institute was founded in September 1921 and included the archival fonds of pre-Soviet period. After the collapse of the Soviet Union and gaining the independence, the Central State Archive was created in Kazakhstan. Currently, the archival fond consists of more than 1,5 million files. The fonds of Soviet period, including the fonds of Military-revolutionary committee of the Kyrgyz region administration, Central Executive Committee and the Councils of People’s Commissars of Kazakh ASSR among others, is the largest part of the archive. 
Overall, the legislative base for archives is well developed and is updated frequently for archives to be open for the researchers. Some limitations of Archive work include the total number of copies that researcher can make. For example, according to “The regulations on the research work in the reading halls of the state archives of the Republic of Kazakhstan” the maximum number of scanned pages cannot exceed 500 pages for one researcher within one year. It is also forbidden to copy the file in full. 
</t>
    </r>
  </si>
  <si>
    <t xml:space="preserve"> </t>
  </si>
  <si>
    <t>There is no information on this in the law or subordinate legal act</t>
  </si>
  <si>
    <t xml:space="preserve">The Law of the Republic of Kazakhstan On National Archival Fond and Archives. Article 15                 The Rules for the reception, storage, recording and use of documents of the National Archival Fund and other archival documents by departmental and private archives (September 19, 2018). Paragraph 4 / 101          </t>
  </si>
  <si>
    <r>
      <t xml:space="preserve">http://www.cga.kz/index.php?module=Start </t>
    </r>
    <r>
      <rPr>
        <sz val="11"/>
        <rFont val="Arial"/>
        <family val="2"/>
        <charset val="204"/>
      </rPr>
      <t>The website operates in two languages - state language Kazakh and Russian</t>
    </r>
    <r>
      <rPr>
        <u/>
        <sz val="11"/>
        <rFont val="Arial"/>
        <family val="2"/>
        <charset val="204"/>
      </rPr>
      <t xml:space="preserve">
</t>
    </r>
  </si>
  <si>
    <t>2.9</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</si>
</sst>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b/>
      <sz val="11"/>
      <color theme="1"/>
      <name val="Sylfaen"/>
      <family val="1"/>
      <charset val="204"/>
    </font>
    <font>
      <sz val="11"/>
      <color theme="1"/>
      <name val="Sylfaen"/>
      <family val="1"/>
      <charset val="204"/>
    </font>
    <font>
      <sz val="11"/>
      <color rgb="FFFF0000"/>
      <name val="Sylfaen"/>
      <family val="1"/>
      <charset val="204"/>
    </font>
    <font>
      <sz val="9"/>
      <color indexed="81"/>
      <name val="Tahoma"/>
      <family val="2"/>
      <charset val="204"/>
    </font>
    <font>
      <b/>
      <sz val="9"/>
      <color indexed="81"/>
      <name val="Tahoma"/>
      <family val="2"/>
      <charset val="204"/>
    </font>
    <font>
      <sz val="11"/>
      <name val="Sylfaen"/>
      <family val="1"/>
      <charset val="204"/>
    </font>
    <font>
      <sz val="11"/>
      <color rgb="FF333333"/>
      <name val="Sylfaen"/>
      <family val="1"/>
      <charset val="204"/>
    </font>
    <font>
      <sz val="11"/>
      <color rgb="FF000000"/>
      <name val="Sylfaen"/>
      <family val="1"/>
      <charset val="204"/>
    </font>
    <font>
      <u/>
      <sz val="11"/>
      <color theme="10"/>
      <name val="Calibri"/>
      <family val="2"/>
      <scheme val="minor"/>
    </font>
    <font>
      <b/>
      <sz val="11"/>
      <color theme="1"/>
      <name val="Calibri"/>
      <family val="2"/>
      <scheme val="minor"/>
    </font>
    <font>
      <sz val="11"/>
      <color theme="0"/>
      <name val="Calibri"/>
      <family val="2"/>
      <scheme val="minor"/>
    </font>
    <font>
      <sz val="11"/>
      <color theme="0"/>
      <name val="Sylfaen"/>
      <family val="1"/>
      <charset val="204"/>
    </font>
    <font>
      <b/>
      <sz val="11"/>
      <color rgb="FF000000"/>
      <name val="Sylfaen"/>
      <family val="1"/>
      <charset val="204"/>
    </font>
    <font>
      <sz val="11"/>
      <color rgb="FFFF0000"/>
      <name val="Calibri"/>
      <family val="2"/>
      <scheme val="minor"/>
    </font>
    <font>
      <b/>
      <sz val="11"/>
      <color theme="1"/>
      <name val="Calibri"/>
      <family val="2"/>
      <charset val="204"/>
      <scheme val="minor"/>
    </font>
    <font>
      <b/>
      <sz val="14"/>
      <color theme="1"/>
      <name val="Sylfaen"/>
      <family val="1"/>
      <charset val="204"/>
    </font>
    <font>
      <sz val="14"/>
      <color theme="1"/>
      <name val="Sylfaen"/>
      <family val="1"/>
      <charset val="204"/>
    </font>
    <font>
      <b/>
      <sz val="11"/>
      <color theme="1"/>
      <name val="Sylfaen"/>
      <family val="1"/>
    </font>
    <font>
      <sz val="11"/>
      <color theme="1"/>
      <name val="Arial"/>
    </font>
    <font>
      <sz val="11"/>
      <color rgb="FF000000"/>
      <name val="Arial"/>
    </font>
    <font>
      <sz val="11"/>
      <color rgb="FF333333"/>
      <name val="Arial"/>
    </font>
    <font>
      <sz val="11"/>
      <color theme="10"/>
      <name val="Arial"/>
    </font>
    <font>
      <u/>
      <sz val="11"/>
      <color theme="10"/>
      <name val="Arial"/>
    </font>
    <font>
      <b/>
      <sz val="11"/>
      <color theme="1"/>
      <name val="Arial"/>
    </font>
    <font>
      <sz val="11"/>
      <color theme="1"/>
      <name val="Arial"/>
      <family val="2"/>
      <charset val="204"/>
    </font>
    <font>
      <u/>
      <sz val="11"/>
      <name val="Arial"/>
      <family val="2"/>
      <charset val="204"/>
    </font>
    <font>
      <sz val="11"/>
      <name val="Arial"/>
      <family val="2"/>
      <charset val="204"/>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rgb="FFFF0000"/>
      </left>
      <right style="medium">
        <color rgb="FFFF0000"/>
      </right>
      <top style="medium">
        <color rgb="FFFF0000"/>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rgb="FFFF0000"/>
      </left>
      <right style="medium">
        <color rgb="FFFF0000"/>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rgb="FFFF0000"/>
      </left>
      <right style="medium">
        <color rgb="FFFF0000"/>
      </right>
      <top style="thin">
        <color auto="1"/>
      </top>
      <bottom style="medium">
        <color rgb="FFFF0000"/>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style="thin">
        <color auto="1"/>
      </right>
      <top style="thin">
        <color auto="1"/>
      </top>
      <bottom/>
      <diagonal/>
    </border>
    <border>
      <left style="medium">
        <color rgb="FFFF0000"/>
      </left>
      <right style="thin">
        <color auto="1"/>
      </right>
      <top style="thin">
        <color auto="1"/>
      </top>
      <bottom style="thin">
        <color auto="1"/>
      </bottom>
      <diagonal/>
    </border>
  </borders>
  <cellStyleXfs count="2">
    <xf numFmtId="0" fontId="0" fillId="0" borderId="0"/>
    <xf numFmtId="0" fontId="9" fillId="0" borderId="0" applyNumberFormat="0" applyFill="0" applyBorder="0" applyAlignment="0" applyProtection="0"/>
  </cellStyleXfs>
  <cellXfs count="121">
    <xf numFmtId="0" fontId="0" fillId="0" borderId="0" xfId="0"/>
    <xf numFmtId="0" fontId="0" fillId="0" borderId="0" xfId="0" applyAlignment="1">
      <alignment wrapText="1"/>
    </xf>
    <xf numFmtId="0" fontId="0" fillId="0" borderId="0" xfId="0"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1" fillId="0" borderId="1" xfId="0" applyFont="1" applyBorder="1" applyAlignment="1">
      <alignment horizontal="left"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0" xfId="0" applyBorder="1" applyAlignment="1">
      <alignment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7"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5" xfId="0" applyFont="1" applyBorder="1" applyAlignment="1">
      <alignment horizontal="lef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0" fillId="2" borderId="0" xfId="0" applyFill="1"/>
    <xf numFmtId="0" fontId="0" fillId="2" borderId="0" xfId="0" applyFill="1" applyAlignment="1">
      <alignment horizontal="center" vertical="center"/>
    </xf>
    <xf numFmtId="0" fontId="0" fillId="2" borderId="0" xfId="0" applyFill="1" applyAlignment="1">
      <alignment wrapText="1"/>
    </xf>
    <xf numFmtId="0" fontId="11" fillId="2" borderId="0" xfId="0" applyFont="1" applyFill="1"/>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2" xfId="0" applyFont="1" applyBorder="1" applyAlignment="1">
      <alignment horizontal="left" vertical="center" wrapText="1"/>
    </xf>
    <xf numFmtId="0" fontId="1" fillId="0" borderId="14" xfId="0" applyFont="1" applyBorder="1" applyAlignment="1">
      <alignment horizontal="center" vertical="center" wrapText="1"/>
    </xf>
    <xf numFmtId="0" fontId="0" fillId="0" borderId="4" xfId="0" applyBorder="1" applyAlignment="1">
      <alignment horizontal="center" vertical="center"/>
    </xf>
    <xf numFmtId="0" fontId="1" fillId="0" borderId="2" xfId="0" applyFont="1" applyBorder="1" applyAlignment="1">
      <alignment horizontal="left" wrapText="1"/>
    </xf>
    <xf numFmtId="0" fontId="1" fillId="0" borderId="2" xfId="0" applyFont="1" applyBorder="1" applyAlignment="1">
      <alignment horizontal="left" vertical="center" wrapText="1" shrinkToFi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1" fillId="0" borderId="18" xfId="0" applyFont="1" applyBorder="1" applyAlignment="1">
      <alignment horizontal="left" vertical="center" wrapText="1"/>
    </xf>
    <xf numFmtId="0" fontId="0" fillId="0" borderId="20" xfId="0" applyBorder="1" applyAlignment="1">
      <alignment horizontal="center" vertical="center"/>
    </xf>
    <xf numFmtId="0" fontId="10" fillId="2" borderId="0" xfId="0" applyFont="1" applyFill="1" applyAlignment="1">
      <alignment horizontal="center" vertical="center"/>
    </xf>
    <xf numFmtId="0" fontId="10" fillId="0" borderId="0" xfId="0" applyFont="1" applyAlignment="1">
      <alignment horizontal="center" vertical="center"/>
    </xf>
    <xf numFmtId="0" fontId="10" fillId="0" borderId="15" xfId="0" applyFont="1" applyBorder="1" applyAlignment="1">
      <alignment horizontal="center" vertical="center"/>
    </xf>
    <xf numFmtId="10" fontId="10" fillId="0" borderId="21" xfId="0" applyNumberFormat="1" applyFont="1" applyBorder="1" applyAlignment="1">
      <alignment horizontal="center" vertical="center"/>
    </xf>
    <xf numFmtId="0" fontId="8" fillId="0" borderId="1" xfId="0" applyFont="1" applyBorder="1" applyAlignment="1">
      <alignment horizontal="center" vertical="center" wrapText="1"/>
    </xf>
    <xf numFmtId="0" fontId="0" fillId="0" borderId="0" xfId="0" applyAlignment="1">
      <alignment horizontal="left"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8" fillId="0" borderId="22" xfId="0" applyFont="1" applyBorder="1" applyAlignment="1">
      <alignment horizontal="center" vertical="center" wrapText="1"/>
    </xf>
    <xf numFmtId="0" fontId="2" fillId="0" borderId="1" xfId="0" applyFont="1" applyBorder="1" applyAlignment="1">
      <alignment horizontal="center" vertical="center"/>
    </xf>
    <xf numFmtId="0" fontId="1" fillId="0" borderId="2" xfId="0" applyFont="1" applyBorder="1" applyAlignment="1">
      <alignment wrapText="1"/>
    </xf>
    <xf numFmtId="0" fontId="1" fillId="0" borderId="2" xfId="0" applyFont="1" applyBorder="1" applyAlignment="1">
      <alignment vertical="center" wrapText="1"/>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0" xfId="0" applyFill="1"/>
    <xf numFmtId="0" fontId="12" fillId="0" borderId="0" xfId="0" applyFont="1" applyFill="1" applyBorder="1" applyAlignment="1">
      <alignment horizontal="center" vertical="center" wrapText="1"/>
    </xf>
    <xf numFmtId="0" fontId="11" fillId="0" borderId="0" xfId="0" applyFont="1" applyFill="1" applyAlignment="1">
      <alignment horizontal="center" vertical="center"/>
    </xf>
    <xf numFmtId="0" fontId="11" fillId="0" borderId="0" xfId="0" applyFont="1" applyFill="1"/>
    <xf numFmtId="0" fontId="11" fillId="0" borderId="0" xfId="0" applyFont="1" applyFill="1" applyAlignment="1">
      <alignment horizontal="right"/>
    </xf>
    <xf numFmtId="0" fontId="13" fillId="0" borderId="2" xfId="0" applyFont="1" applyBorder="1" applyAlignment="1">
      <alignment vertical="center" wrapText="1"/>
    </xf>
    <xf numFmtId="0" fontId="13" fillId="0" borderId="2" xfId="0" applyFont="1" applyBorder="1" applyAlignment="1">
      <alignment wrapText="1"/>
    </xf>
    <xf numFmtId="0" fontId="2" fillId="0" borderId="2" xfId="0" applyFont="1" applyBorder="1" applyAlignment="1">
      <alignment horizontal="left" vertical="center" wrapText="1"/>
    </xf>
    <xf numFmtId="0" fontId="11" fillId="0" borderId="0" xfId="0" applyFont="1" applyFill="1" applyAlignment="1">
      <alignment vertical="center"/>
    </xf>
    <xf numFmtId="0" fontId="11" fillId="0" borderId="0" xfId="0" applyFont="1" applyFill="1" applyAlignment="1"/>
    <xf numFmtId="0" fontId="0" fillId="0" borderId="24" xfId="0" applyBorder="1" applyAlignment="1">
      <alignment horizontal="center" vertical="center"/>
    </xf>
    <xf numFmtId="0" fontId="0" fillId="0" borderId="0" xfId="0" applyBorder="1" applyAlignment="1">
      <alignment horizontal="center" vertical="center"/>
    </xf>
    <xf numFmtId="0" fontId="10" fillId="0" borderId="1" xfId="0" applyFont="1" applyBorder="1" applyAlignment="1">
      <alignment horizontal="center" vertical="center"/>
    </xf>
    <xf numFmtId="10" fontId="10" fillId="0" borderId="1" xfId="0" applyNumberFormat="1" applyFont="1" applyBorder="1" applyAlignment="1">
      <alignment horizontal="center" vertical="center"/>
    </xf>
    <xf numFmtId="0" fontId="1" fillId="0" borderId="2" xfId="0" applyFont="1" applyBorder="1" applyAlignment="1">
      <alignment horizontal="left" vertical="top"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4" xfId="0" applyFont="1" applyBorder="1" applyAlignment="1">
      <alignment horizontal="center" vertical="center"/>
    </xf>
    <xf numFmtId="0" fontId="14" fillId="0" borderId="0" xfId="0" applyFont="1" applyFill="1"/>
    <xf numFmtId="0" fontId="2" fillId="0" borderId="13" xfId="0" applyFont="1" applyBorder="1" applyAlignment="1">
      <alignment horizontal="center" vertical="center"/>
    </xf>
    <xf numFmtId="0" fontId="15" fillId="0" borderId="1" xfId="0" applyFont="1" applyBorder="1" applyAlignment="1">
      <alignment horizontal="center" vertical="center"/>
    </xf>
    <xf numFmtId="0" fontId="11"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49" fontId="2" fillId="0" borderId="1" xfId="0" applyNumberFormat="1" applyFont="1" applyBorder="1" applyAlignment="1">
      <alignment horizontal="center" vertical="center" wrapText="1"/>
    </xf>
    <xf numFmtId="0" fontId="2" fillId="0" borderId="19" xfId="0" applyFont="1" applyBorder="1" applyAlignment="1">
      <alignment horizontal="center" vertical="center" wrapText="1"/>
    </xf>
    <xf numFmtId="0" fontId="0" fillId="0" borderId="25" xfId="0" applyBorder="1" applyAlignment="1">
      <alignment horizontal="center" vertical="center"/>
    </xf>
    <xf numFmtId="0" fontId="16" fillId="0" borderId="1" xfId="0" applyFont="1" applyBorder="1" applyAlignment="1">
      <alignment vertical="center" wrapText="1"/>
    </xf>
    <xf numFmtId="0" fontId="16" fillId="0" borderId="1" xfId="0" applyFont="1" applyBorder="1" applyAlignment="1">
      <alignment horizontal="center" vertical="center"/>
    </xf>
    <xf numFmtId="10" fontId="16" fillId="0" borderId="1" xfId="0" applyNumberFormat="1" applyFont="1" applyBorder="1" applyAlignment="1">
      <alignment horizontal="center" vertical="center"/>
    </xf>
    <xf numFmtId="0" fontId="0" fillId="0" borderId="2" xfId="0" applyBorder="1" applyAlignment="1">
      <alignment horizontal="left" vertical="center" wrapText="1"/>
    </xf>
    <xf numFmtId="0" fontId="18" fillId="2" borderId="1" xfId="0" applyFont="1" applyFill="1" applyBorder="1" applyAlignment="1">
      <alignment horizontal="center" vertical="center"/>
    </xf>
    <xf numFmtId="0" fontId="0" fillId="2" borderId="1" xfId="0" applyFill="1" applyBorder="1"/>
    <xf numFmtId="0" fontId="1" fillId="0" borderId="1" xfId="0" applyFont="1" applyFill="1" applyBorder="1" applyAlignment="1">
      <alignment horizontal="center" vertical="center" wrapText="1"/>
    </xf>
    <xf numFmtId="0" fontId="0" fillId="0" borderId="1" xfId="0" applyBorder="1"/>
    <xf numFmtId="0" fontId="11" fillId="0" borderId="1" xfId="0" applyFont="1" applyBorder="1"/>
    <xf numFmtId="0" fontId="7" fillId="0" borderId="22" xfId="0" applyFont="1" applyBorder="1" applyAlignment="1">
      <alignment vertical="center" wrapText="1"/>
    </xf>
    <xf numFmtId="49" fontId="2" fillId="0" borderId="1" xfId="0" applyNumberFormat="1" applyFont="1" applyBorder="1" applyAlignment="1">
      <alignment horizontal="center" vertical="center"/>
    </xf>
    <xf numFmtId="49" fontId="8" fillId="0" borderId="1" xfId="0" applyNumberFormat="1" applyFont="1" applyBorder="1" applyAlignment="1">
      <alignment horizontal="center" vertical="center" wrapText="1"/>
    </xf>
    <xf numFmtId="0" fontId="19" fillId="0" borderId="2" xfId="0" applyFont="1" applyBorder="1" applyAlignment="1">
      <alignment horizontal="left" vertical="center" wrapText="1"/>
    </xf>
    <xf numFmtId="0" fontId="20" fillId="0" borderId="0" xfId="0" applyFont="1" applyAlignment="1">
      <alignment wrapText="1"/>
    </xf>
    <xf numFmtId="0" fontId="0" fillId="0" borderId="19" xfId="0" applyFont="1" applyBorder="1" applyAlignment="1">
      <alignment horizontal="center" vertical="center"/>
    </xf>
    <xf numFmtId="0" fontId="19" fillId="0" borderId="1" xfId="0" applyFont="1" applyBorder="1" applyAlignment="1">
      <alignment horizontal="left" vertical="center" wrapText="1"/>
    </xf>
    <xf numFmtId="0" fontId="21" fillId="0" borderId="23" xfId="0" applyFont="1" applyBorder="1" applyAlignment="1">
      <alignment vertical="center" wrapText="1"/>
    </xf>
    <xf numFmtId="0" fontId="22" fillId="0" borderId="1" xfId="1" applyFont="1" applyBorder="1" applyAlignment="1">
      <alignment wrapText="1"/>
    </xf>
    <xf numFmtId="0" fontId="21" fillId="0" borderId="22" xfId="0" applyFont="1" applyBorder="1" applyAlignment="1">
      <alignment vertical="center" wrapText="1"/>
    </xf>
    <xf numFmtId="0" fontId="19" fillId="0" borderId="0" xfId="0" applyFont="1" applyAlignment="1">
      <alignment wrapText="1"/>
    </xf>
    <xf numFmtId="0" fontId="19" fillId="0" borderId="1" xfId="0" applyFont="1" applyBorder="1" applyAlignment="1">
      <alignment vertical="center" wrapText="1"/>
    </xf>
    <xf numFmtId="0" fontId="21" fillId="0" borderId="1" xfId="0" applyFont="1" applyBorder="1" applyAlignment="1">
      <alignment wrapText="1"/>
    </xf>
    <xf numFmtId="0" fontId="23" fillId="0" borderId="1" xfId="1" applyFont="1" applyBorder="1" applyAlignment="1">
      <alignment horizontal="left" vertical="center" wrapText="1"/>
    </xf>
    <xf numFmtId="0" fontId="19" fillId="0" borderId="1" xfId="0" applyFont="1" applyBorder="1" applyAlignment="1">
      <alignment wrapText="1"/>
    </xf>
    <xf numFmtId="0" fontId="25" fillId="0" borderId="18" xfId="0" applyFont="1" applyBorder="1" applyAlignment="1">
      <alignment horizontal="left" vertical="center" wrapText="1"/>
    </xf>
    <xf numFmtId="0" fontId="25" fillId="0" borderId="2" xfId="0" applyFont="1" applyBorder="1" applyAlignment="1">
      <alignment horizontal="left" vertical="center" wrapText="1"/>
    </xf>
    <xf numFmtId="0" fontId="25" fillId="0" borderId="0" xfId="0" applyFont="1" applyAlignment="1">
      <alignment vertical="center" wrapText="1"/>
    </xf>
    <xf numFmtId="0" fontId="26" fillId="0" borderId="1" xfId="1" applyFont="1" applyBorder="1" applyAlignment="1">
      <alignment horizontal="left" vertical="center" wrapText="1"/>
    </xf>
    <xf numFmtId="0" fontId="27" fillId="0" borderId="1" xfId="1" applyFont="1" applyBorder="1" applyAlignment="1">
      <alignment horizontal="left" vertical="center" wrapText="1"/>
    </xf>
    <xf numFmtId="0" fontId="27" fillId="0" borderId="1" xfId="1" applyFont="1" applyBorder="1" applyAlignment="1">
      <alignment vertical="center" wrapText="1"/>
    </xf>
    <xf numFmtId="0" fontId="1" fillId="0" borderId="1" xfId="0" applyFont="1" applyBorder="1" applyAlignment="1">
      <alignment horizontal="left" wrapText="1"/>
    </xf>
    <xf numFmtId="0" fontId="1" fillId="0" borderId="1" xfId="0" applyFont="1" applyBorder="1" applyAlignment="1">
      <alignment horizontal="left" vertical="center" wrapText="1"/>
    </xf>
    <xf numFmtId="0" fontId="16" fillId="0" borderId="1" xfId="0" applyFont="1" applyBorder="1" applyAlignment="1">
      <alignment wrapText="1"/>
    </xf>
    <xf numFmtId="0" fontId="0" fillId="0" borderId="1" xfId="0" applyBorder="1" applyAlignment="1">
      <alignment wrapText="1"/>
    </xf>
    <xf numFmtId="0" fontId="17" fillId="0" borderId="2" xfId="0" applyFont="1" applyBorder="1" applyAlignment="1">
      <alignment vertical="center" wrapText="1"/>
    </xf>
    <xf numFmtId="0" fontId="0" fillId="0" borderId="3" xfId="0" applyBorder="1" applyAlignment="1">
      <alignment wrapText="1"/>
    </xf>
    <xf numFmtId="0" fontId="0" fillId="0" borderId="4" xfId="0" applyBorder="1" applyAlignment="1">
      <alignment wrapText="1"/>
    </xf>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4" xfId="0" applyFont="1" applyBorder="1" applyAlignment="1">
      <alignment horizontal="left"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24" fillId="0" borderId="0" xfId="0" applyFont="1" applyAlignment="1">
      <alignment horizontal="left" vertical="top" wrapText="1"/>
    </xf>
    <xf numFmtId="0" fontId="19" fillId="0" borderId="0" xfId="0" applyFont="1" applyAlignment="1">
      <alignment horizontal="lef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ga.kz/index.php?module=Star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06"/>
  <sheetViews>
    <sheetView tabSelected="1" zoomScale="130" zoomScaleNormal="130" zoomScalePageLayoutView="130" workbookViewId="0">
      <selection activeCell="D8" sqref="D8"/>
    </sheetView>
  </sheetViews>
  <sheetFormatPr defaultColWidth="8.7109375" defaultRowHeight="15" x14ac:dyDescent="0.25"/>
  <cols>
    <col min="1" max="2" width="8.7109375" style="16"/>
    <col min="3" max="3" width="11.42578125" style="2" customWidth="1"/>
    <col min="4" max="4" width="18.140625" style="2" customWidth="1"/>
    <col min="5" max="5" width="59.42578125" style="1" customWidth="1"/>
    <col min="6" max="6" width="14.42578125" style="36" customWidth="1"/>
    <col min="7" max="7" width="12.7109375" style="2" customWidth="1"/>
    <col min="8" max="8" width="42.28515625" style="1" customWidth="1"/>
    <col min="9" max="9" width="35.7109375" style="16" customWidth="1"/>
    <col min="10" max="21" width="8.7109375" style="52"/>
    <col min="22" max="23" width="8.7109375" style="19"/>
  </cols>
  <sheetData>
    <row r="1" spans="3:17" x14ac:dyDescent="0.25">
      <c r="C1" s="17"/>
      <c r="D1" s="17"/>
      <c r="E1" s="18"/>
      <c r="F1" s="35"/>
      <c r="G1" s="17"/>
      <c r="H1" s="18"/>
    </row>
    <row r="2" spans="3:17" ht="16.5" customHeight="1" x14ac:dyDescent="0.35">
      <c r="C2" s="17"/>
      <c r="D2" s="108" t="s">
        <v>151</v>
      </c>
      <c r="E2" s="109"/>
      <c r="F2" s="109"/>
      <c r="G2" s="109"/>
      <c r="H2" s="109"/>
    </row>
    <row r="3" spans="3:17" ht="15" customHeight="1" x14ac:dyDescent="0.25">
      <c r="C3" s="17"/>
      <c r="D3" s="110" t="s">
        <v>200</v>
      </c>
      <c r="E3" s="111"/>
      <c r="F3" s="111"/>
      <c r="G3" s="111"/>
      <c r="H3" s="112"/>
    </row>
    <row r="4" spans="3:17" ht="15" customHeight="1" x14ac:dyDescent="0.25">
      <c r="C4" s="17"/>
      <c r="D4" s="110" t="s">
        <v>201</v>
      </c>
      <c r="E4" s="111"/>
      <c r="F4" s="111"/>
      <c r="G4" s="111"/>
      <c r="H4" s="112"/>
    </row>
    <row r="5" spans="3:17" ht="15" customHeight="1" x14ac:dyDescent="0.25">
      <c r="C5" s="17"/>
      <c r="D5" s="110" t="s">
        <v>202</v>
      </c>
      <c r="E5" s="111"/>
      <c r="F5" s="111"/>
      <c r="G5" s="111"/>
      <c r="H5" s="112"/>
    </row>
    <row r="6" spans="3:17" ht="15.75" thickBot="1" x14ac:dyDescent="0.3">
      <c r="C6" s="17"/>
      <c r="D6" s="17"/>
      <c r="E6" s="18"/>
      <c r="F6" s="35"/>
      <c r="G6" s="17"/>
      <c r="H6" s="18"/>
    </row>
    <row r="7" spans="3:17" ht="45" x14ac:dyDescent="0.25">
      <c r="C7" s="20" t="s">
        <v>0</v>
      </c>
      <c r="D7" s="21" t="s">
        <v>1</v>
      </c>
      <c r="E7" s="22" t="s">
        <v>2</v>
      </c>
      <c r="F7" s="23" t="s">
        <v>30</v>
      </c>
      <c r="G7" s="24" t="s">
        <v>3</v>
      </c>
      <c r="H7" s="22" t="s">
        <v>4</v>
      </c>
      <c r="I7" s="80" t="s">
        <v>150</v>
      </c>
      <c r="J7" s="50" t="s">
        <v>79</v>
      </c>
      <c r="K7" s="51" t="s">
        <v>80</v>
      </c>
      <c r="L7" s="51" t="s">
        <v>81</v>
      </c>
      <c r="M7" s="51" t="s">
        <v>82</v>
      </c>
      <c r="N7" s="52">
        <v>1</v>
      </c>
      <c r="O7" s="52">
        <v>0</v>
      </c>
    </row>
    <row r="8" spans="3:17" ht="153.6" customHeight="1" x14ac:dyDescent="0.25">
      <c r="C8" s="25" t="s">
        <v>5</v>
      </c>
      <c r="D8" s="3">
        <v>4</v>
      </c>
      <c r="E8" s="26" t="s">
        <v>29</v>
      </c>
      <c r="F8" s="64" t="s">
        <v>79</v>
      </c>
      <c r="G8" s="28">
        <f>IF(F8=J7,J8*D8)+IF(F8=K7,K8*D8)</f>
        <v>4</v>
      </c>
      <c r="H8" s="88" t="s">
        <v>203</v>
      </c>
      <c r="I8" s="81"/>
      <c r="J8" s="57">
        <v>1</v>
      </c>
      <c r="K8" s="57">
        <v>0.25</v>
      </c>
      <c r="L8" s="58"/>
      <c r="M8" s="58"/>
      <c r="N8" s="52">
        <f>IF(F8=J7,N7)+IF(F8=K7,N7)+IF(F8=L7,N7)+IF(F8=M7,N7)+IF(F8=O7,O7)</f>
        <v>1</v>
      </c>
      <c r="Q8" s="52">
        <f>D8*N8</f>
        <v>4</v>
      </c>
    </row>
    <row r="9" spans="3:17" ht="165" x14ac:dyDescent="0.25">
      <c r="C9" s="25" t="s">
        <v>6</v>
      </c>
      <c r="D9" s="3">
        <v>4</v>
      </c>
      <c r="E9" s="26" t="s">
        <v>28</v>
      </c>
      <c r="F9" s="64" t="s">
        <v>79</v>
      </c>
      <c r="G9" s="28">
        <f>IF(F9=J7,J9*D9)+IF(F9=K7,K9*D9)+IF(F9=L7,L9*D9)+IF(F9=M7,M9*D9)</f>
        <v>4</v>
      </c>
      <c r="H9" s="89" t="s">
        <v>204</v>
      </c>
      <c r="I9" s="81"/>
      <c r="J9" s="58">
        <v>1</v>
      </c>
      <c r="K9" s="58">
        <v>0.5</v>
      </c>
      <c r="L9" s="58">
        <v>0.25</v>
      </c>
      <c r="M9" s="58">
        <v>0</v>
      </c>
      <c r="N9" s="52">
        <f>IF(F9=J7,N7)+IF(F9=K7,N7)+IF(F9=L7,N7)+IF(F9=M7,N7)+IF(F9=O7,O7)</f>
        <v>1</v>
      </c>
      <c r="Q9" s="52">
        <f>D9*N9</f>
        <v>4</v>
      </c>
    </row>
    <row r="10" spans="3:17" ht="195" x14ac:dyDescent="0.25">
      <c r="C10" s="68" t="s">
        <v>7</v>
      </c>
      <c r="D10" s="3">
        <v>4</v>
      </c>
      <c r="E10" s="26" t="s">
        <v>31</v>
      </c>
      <c r="F10" s="66" t="s">
        <v>80</v>
      </c>
      <c r="G10" s="28">
        <f>IF(F10=J7,J10*D10)+IF(F10=K7,K10*D10)+IF(F10=L7,L10*D10)+IF(F10=M7,M10*D10)</f>
        <v>3</v>
      </c>
      <c r="H10" s="88" t="s">
        <v>210</v>
      </c>
      <c r="I10" s="81"/>
      <c r="J10" s="52">
        <v>1</v>
      </c>
      <c r="K10" s="52">
        <v>0.75</v>
      </c>
      <c r="L10" s="52">
        <v>0.5</v>
      </c>
      <c r="M10" s="52">
        <v>0</v>
      </c>
      <c r="N10" s="52">
        <f>IF(F10=J7,N7)+IF(F10=K7,N7)+IF(F10=L7,N7)+IF(F10=M7,N7)+IF(F10=O7,O7)</f>
        <v>1</v>
      </c>
      <c r="Q10" s="52">
        <f t="shared" ref="Q10:Q30" si="0">D10*N10</f>
        <v>4</v>
      </c>
    </row>
    <row r="11" spans="3:17" ht="270.75" x14ac:dyDescent="0.25">
      <c r="C11" s="25" t="s">
        <v>8</v>
      </c>
      <c r="D11" s="3">
        <v>4</v>
      </c>
      <c r="E11" s="26" t="s">
        <v>32</v>
      </c>
      <c r="F11" s="66" t="s">
        <v>79</v>
      </c>
      <c r="G11" s="28">
        <f>IF(F11=J7,J11*D11)+IF(F11=K7,K11*D11)+IF(F11=L7,L11*D11)</f>
        <v>4</v>
      </c>
      <c r="H11" s="88" t="s">
        <v>211</v>
      </c>
      <c r="I11" s="81"/>
      <c r="J11" s="52">
        <v>1</v>
      </c>
      <c r="K11" s="52">
        <v>0.25</v>
      </c>
      <c r="L11" s="52">
        <v>0</v>
      </c>
      <c r="N11" s="52">
        <f>IF(F11=J7,N7)+IF(F11=K7,N7)+IF(F11=L7,N7)+IF(F11=M7,N7)+IF(F11=O7,O7)</f>
        <v>1</v>
      </c>
      <c r="Q11" s="52">
        <f t="shared" si="0"/>
        <v>4</v>
      </c>
    </row>
    <row r="12" spans="3:17" ht="142.5" x14ac:dyDescent="0.25">
      <c r="C12" s="25" t="s">
        <v>9</v>
      </c>
      <c r="D12" s="3">
        <v>3</v>
      </c>
      <c r="E12" s="29" t="s">
        <v>33</v>
      </c>
      <c r="F12" s="66" t="s">
        <v>79</v>
      </c>
      <c r="G12" s="28">
        <f>IF(F12=J7,J12*D12)+IF(F12=K7,K12*D12)+IF(F12=L7,L12*D12)</f>
        <v>3</v>
      </c>
      <c r="H12" s="88" t="s">
        <v>205</v>
      </c>
      <c r="I12" s="81"/>
      <c r="J12" s="52">
        <v>1</v>
      </c>
      <c r="K12" s="52">
        <v>0.75</v>
      </c>
      <c r="L12" s="52">
        <v>0</v>
      </c>
      <c r="N12" s="52">
        <f>IF(F12=J7,N7)+IF(F12=K7,N7)+IF(F12=L7,N7)+IF(F12=M7,N7)+IF(F12=O7,O7)</f>
        <v>1</v>
      </c>
      <c r="Q12" s="52">
        <f t="shared" si="0"/>
        <v>3</v>
      </c>
    </row>
    <row r="13" spans="3:17" ht="90" x14ac:dyDescent="0.25">
      <c r="C13" s="25" t="s">
        <v>10</v>
      </c>
      <c r="D13" s="3">
        <v>3</v>
      </c>
      <c r="E13" s="26" t="s">
        <v>34</v>
      </c>
      <c r="F13" s="66" t="s">
        <v>79</v>
      </c>
      <c r="G13" s="28">
        <f>IF(F13=J7,J13*D13)+IF(F13=K7,K13*D13)+IF(F13=L7,L13*D13)</f>
        <v>3</v>
      </c>
      <c r="H13" s="89" t="s">
        <v>212</v>
      </c>
      <c r="I13" s="81"/>
      <c r="J13" s="52">
        <v>1</v>
      </c>
      <c r="K13" s="52">
        <v>0.5</v>
      </c>
      <c r="L13" s="52">
        <v>0</v>
      </c>
      <c r="N13" s="52">
        <f>IF(F13=J7,N7)+IF(F13=K7,N7)+IF(F13=L7,N7)+IF(F13=M7,N7)+IF(F13=O7,O7)</f>
        <v>1</v>
      </c>
      <c r="Q13" s="52">
        <f t="shared" si="0"/>
        <v>3</v>
      </c>
    </row>
    <row r="14" spans="3:17" ht="285" x14ac:dyDescent="0.25">
      <c r="C14" s="25" t="s">
        <v>11</v>
      </c>
      <c r="D14" s="3">
        <v>4</v>
      </c>
      <c r="E14" s="26" t="s">
        <v>35</v>
      </c>
      <c r="F14" s="66" t="s">
        <v>79</v>
      </c>
      <c r="G14" s="28">
        <f>IF(F14=J7,J14*D14)+IF(F14=K7,K14*D14)+IF(F14=L7,L14*D14)</f>
        <v>4</v>
      </c>
      <c r="H14" s="88" t="s">
        <v>213</v>
      </c>
      <c r="I14" s="81"/>
      <c r="J14" s="52">
        <v>1</v>
      </c>
      <c r="K14" s="52">
        <v>0.5</v>
      </c>
      <c r="L14" s="52">
        <v>0</v>
      </c>
      <c r="N14" s="52">
        <f>IF(F14=J7,N7)+IF(F14=K7,N7)+IF(F14=L7,N7)+IF(F14=M7,N7)+IF(F14=O7,O7)</f>
        <v>1</v>
      </c>
      <c r="Q14" s="52">
        <f t="shared" si="0"/>
        <v>4</v>
      </c>
    </row>
    <row r="15" spans="3:17" ht="185.25" x14ac:dyDescent="0.25">
      <c r="C15" s="25" t="s">
        <v>12</v>
      </c>
      <c r="D15" s="3">
        <v>4</v>
      </c>
      <c r="E15" s="26" t="s">
        <v>36</v>
      </c>
      <c r="F15" s="66" t="s">
        <v>79</v>
      </c>
      <c r="G15" s="28">
        <f>IF(F15=J7,J15*D15)+IF(F15=K7,K15*D15)+IF(F15=L7,L15*D15)</f>
        <v>4</v>
      </c>
      <c r="H15" s="88" t="s">
        <v>214</v>
      </c>
      <c r="I15" s="81"/>
      <c r="J15" s="52">
        <v>1</v>
      </c>
      <c r="K15" s="52">
        <v>0.75</v>
      </c>
      <c r="L15" s="52">
        <v>0</v>
      </c>
      <c r="N15" s="52">
        <f>IF(F15=J7,N7)+IF(F15=K7,N7)+IF(F15=L7,N7)+IF(F15=M7,N7)+IF(F15=O7,O7)</f>
        <v>1</v>
      </c>
      <c r="Q15" s="52">
        <f t="shared" si="0"/>
        <v>4</v>
      </c>
    </row>
    <row r="16" spans="3:17" ht="185.25" x14ac:dyDescent="0.25">
      <c r="C16" s="25" t="s">
        <v>13</v>
      </c>
      <c r="D16" s="3">
        <v>2</v>
      </c>
      <c r="E16" s="26" t="s">
        <v>37</v>
      </c>
      <c r="F16" s="66" t="s">
        <v>79</v>
      </c>
      <c r="G16" s="28">
        <f>IF(F16=J7,J16*D16)+IF(F16=K7,K16*D16)</f>
        <v>2</v>
      </c>
      <c r="H16" s="88" t="s">
        <v>215</v>
      </c>
      <c r="I16" s="81"/>
      <c r="J16" s="52">
        <v>1</v>
      </c>
      <c r="K16" s="52">
        <v>0</v>
      </c>
      <c r="N16" s="52">
        <f>IF(F16=J7,N7)+IF(F16=K7,N7)+IF(F16=L7,N7)+IF(F16=M7,N7)+IF(F16=O7,O7)</f>
        <v>1</v>
      </c>
      <c r="Q16" s="52">
        <f t="shared" si="0"/>
        <v>2</v>
      </c>
    </row>
    <row r="17" spans="3:17" ht="390" x14ac:dyDescent="0.25">
      <c r="C17" s="25" t="s">
        <v>14</v>
      </c>
      <c r="D17" s="3">
        <v>2</v>
      </c>
      <c r="E17" s="26" t="s">
        <v>54</v>
      </c>
      <c r="F17" s="66" t="s">
        <v>80</v>
      </c>
      <c r="G17" s="28">
        <f>IF(F17=J7,J17*D17)+IF(F17=K7,K17*D17)+IF(F17=L7,L17*D17)</f>
        <v>1.5</v>
      </c>
      <c r="H17" s="88" t="s">
        <v>216</v>
      </c>
      <c r="I17" s="81"/>
      <c r="J17" s="52">
        <v>1</v>
      </c>
      <c r="K17" s="52">
        <v>0.75</v>
      </c>
      <c r="L17" s="52">
        <v>0.5</v>
      </c>
      <c r="M17" s="52">
        <v>0</v>
      </c>
      <c r="N17" s="52">
        <f>IF(F17=J7,N7)+IF(F17=K7,N7)+IF(F17=L7,N7)+IF(F17=M7,N7)+IF(F17=O7,O7)</f>
        <v>1</v>
      </c>
      <c r="Q17" s="52">
        <f t="shared" si="0"/>
        <v>2</v>
      </c>
    </row>
    <row r="18" spans="3:17" ht="185.25" x14ac:dyDescent="0.25">
      <c r="C18" s="25" t="s">
        <v>15</v>
      </c>
      <c r="D18" s="3">
        <v>3</v>
      </c>
      <c r="E18" s="26" t="s">
        <v>38</v>
      </c>
      <c r="F18" s="66" t="s">
        <v>80</v>
      </c>
      <c r="G18" s="28">
        <f>IF(F18=J7,J18*D18)+IF(F18=K7,K18*D18)+IF(F18=L7,L18*D18)</f>
        <v>1.5</v>
      </c>
      <c r="H18" s="101" t="s">
        <v>217</v>
      </c>
      <c r="I18" s="81"/>
      <c r="J18" s="52">
        <v>1</v>
      </c>
      <c r="K18" s="52">
        <v>0.5</v>
      </c>
      <c r="L18" s="52">
        <v>0</v>
      </c>
      <c r="N18" s="52">
        <f>IF(F18=J7,N7)+IF(F18=K7,N7)+IF(F18=L7,N7)+IF(F18=M7,N7)+IF(F18=O7,O7)</f>
        <v>1</v>
      </c>
      <c r="Q18" s="52">
        <f t="shared" si="0"/>
        <v>3</v>
      </c>
    </row>
    <row r="19" spans="3:17" ht="75" x14ac:dyDescent="0.25">
      <c r="C19" s="25" t="s">
        <v>16</v>
      </c>
      <c r="D19" s="3">
        <v>2</v>
      </c>
      <c r="E19" s="29" t="s">
        <v>39</v>
      </c>
      <c r="F19" s="66" t="s">
        <v>79</v>
      </c>
      <c r="G19" s="28">
        <f>IF(F19=J7,J19*D19)+IF(F19=K7,K19*D19)</f>
        <v>2</v>
      </c>
      <c r="H19" s="88" t="s">
        <v>218</v>
      </c>
      <c r="I19" s="81"/>
      <c r="J19" s="52">
        <v>1</v>
      </c>
      <c r="K19" s="52">
        <v>0</v>
      </c>
      <c r="N19" s="52">
        <f>IF(F19=J7,N7)+IF(F19=K7,N7)+IF(F19=L7,N7)+IF(F19=M7,N7)+IF(F19=O7,O7)</f>
        <v>1</v>
      </c>
      <c r="Q19" s="52">
        <f t="shared" si="0"/>
        <v>2</v>
      </c>
    </row>
    <row r="20" spans="3:17" ht="120" x14ac:dyDescent="0.25">
      <c r="C20" s="25" t="s">
        <v>17</v>
      </c>
      <c r="D20" s="3">
        <v>4</v>
      </c>
      <c r="E20" s="26" t="s">
        <v>40</v>
      </c>
      <c r="F20" s="66" t="s">
        <v>80</v>
      </c>
      <c r="G20" s="28">
        <f>IF(F20=J7,J20*D20)+IF(F20=K7,K20*D20)+IF(F20=L7,L20*D20)</f>
        <v>2</v>
      </c>
      <c r="H20" s="88" t="s">
        <v>218</v>
      </c>
      <c r="I20" s="81"/>
      <c r="J20" s="52">
        <v>1</v>
      </c>
      <c r="K20" s="52">
        <v>0.5</v>
      </c>
      <c r="L20" s="52">
        <v>0</v>
      </c>
      <c r="N20" s="52">
        <f>IF(F20=J7,N7)+IF(F20=K7,N7)+IF(F20=L7,N7)+IF(F20=M7,N7)+IF(F20=O7,O7)</f>
        <v>1</v>
      </c>
      <c r="Q20" s="52">
        <f t="shared" si="0"/>
        <v>4</v>
      </c>
    </row>
    <row r="21" spans="3:17" ht="408.6" customHeight="1" x14ac:dyDescent="0.25">
      <c r="C21" s="68" t="s">
        <v>18</v>
      </c>
      <c r="D21" s="3">
        <v>4</v>
      </c>
      <c r="E21" s="26" t="s">
        <v>41</v>
      </c>
      <c r="F21" s="66" t="s">
        <v>79</v>
      </c>
      <c r="G21" s="28">
        <f>IF(F21=J7,J21*D21)+IF(F21=K7,K21*D21)</f>
        <v>4</v>
      </c>
      <c r="H21" s="88" t="s">
        <v>219</v>
      </c>
      <c r="I21" s="81"/>
      <c r="J21" s="52">
        <v>1</v>
      </c>
      <c r="K21" s="52">
        <v>0</v>
      </c>
      <c r="N21" s="52">
        <f>IF(F21=J7,N7)+IF(F21=K7,N7)+IF(F21=L7,N7)+IF(F21=M7,N7)+IF(F21=O7,O7)</f>
        <v>1</v>
      </c>
      <c r="Q21" s="52">
        <f t="shared" si="0"/>
        <v>4</v>
      </c>
    </row>
    <row r="22" spans="3:17" ht="156.75" x14ac:dyDescent="0.25">
      <c r="C22" s="25" t="s">
        <v>19</v>
      </c>
      <c r="D22" s="3">
        <v>4</v>
      </c>
      <c r="E22" s="30" t="s">
        <v>42</v>
      </c>
      <c r="F22" s="66" t="s">
        <v>79</v>
      </c>
      <c r="G22" s="28">
        <f>IF(F22=J7,J22*D22)+IF(F22=K7,K22*D22)</f>
        <v>4</v>
      </c>
      <c r="H22" s="88" t="s">
        <v>220</v>
      </c>
      <c r="I22" s="81"/>
      <c r="J22" s="52">
        <v>1</v>
      </c>
      <c r="K22" s="52">
        <v>0.5</v>
      </c>
      <c r="N22" s="52">
        <f>IF(F22=J7,N7)+IF(F22=K7,N7)+IF(F22=L7,N7)+IF(F22=M7,N7)+IF(F22=O7,O7)</f>
        <v>1</v>
      </c>
      <c r="Q22" s="52">
        <f t="shared" si="0"/>
        <v>4</v>
      </c>
    </row>
    <row r="23" spans="3:17" ht="142.5" x14ac:dyDescent="0.25">
      <c r="C23" s="25" t="s">
        <v>20</v>
      </c>
      <c r="D23" s="3">
        <v>4</v>
      </c>
      <c r="E23" s="26" t="s">
        <v>43</v>
      </c>
      <c r="F23" s="66" t="s">
        <v>80</v>
      </c>
      <c r="G23" s="28">
        <f>IF(F23=J7,J23*D23)+IF(F23=K7,K23*D23)+IF(F23=L7,L23*D23)</f>
        <v>2</v>
      </c>
      <c r="H23" s="88" t="s">
        <v>221</v>
      </c>
      <c r="I23" s="81"/>
      <c r="J23" s="52">
        <v>1</v>
      </c>
      <c r="K23" s="52">
        <v>0.5</v>
      </c>
      <c r="L23" s="52">
        <v>0</v>
      </c>
      <c r="N23" s="52">
        <f>IF(F23=J7,N7)+IF(F23=K7,N7)+IF(F23=L7,N7)+IF(F23=M7,N7)+IF(F23=O7,O7)</f>
        <v>1</v>
      </c>
      <c r="Q23" s="52">
        <f t="shared" si="0"/>
        <v>4</v>
      </c>
    </row>
    <row r="24" spans="3:17" ht="75" x14ac:dyDescent="0.25">
      <c r="C24" s="25" t="s">
        <v>21</v>
      </c>
      <c r="D24" s="3">
        <v>1</v>
      </c>
      <c r="E24" s="26" t="s">
        <v>44</v>
      </c>
      <c r="F24" s="66" t="s">
        <v>80</v>
      </c>
      <c r="G24" s="28">
        <f>IF(F24=J7,J24*D24)+IF(F24=K7,K24*D24)</f>
        <v>0</v>
      </c>
      <c r="H24" s="88" t="s">
        <v>224</v>
      </c>
      <c r="I24" s="81"/>
      <c r="J24" s="52">
        <v>1</v>
      </c>
      <c r="K24" s="52">
        <v>0</v>
      </c>
      <c r="N24" s="52">
        <f>IF(F24=J7,N7)+IF(F24=K7,N7)+IF(F24=L7,N7)+IF(F24=M7,N7)+IF(F24=O7,O7)</f>
        <v>1</v>
      </c>
      <c r="Q24" s="52">
        <f t="shared" si="0"/>
        <v>1</v>
      </c>
    </row>
    <row r="25" spans="3:17" ht="75" x14ac:dyDescent="0.25">
      <c r="C25" s="25" t="s">
        <v>22</v>
      </c>
      <c r="D25" s="3">
        <v>3</v>
      </c>
      <c r="E25" s="26" t="s">
        <v>45</v>
      </c>
      <c r="F25" s="66" t="s">
        <v>82</v>
      </c>
      <c r="G25" s="28">
        <f>IF(F25=J7,J25*D25)+IF(F25=K7,K25*D25)+IF(F25=L7,L25*D25)+IF(F25=M7,M25*D25)</f>
        <v>0</v>
      </c>
      <c r="H25" s="79"/>
      <c r="I25" s="81"/>
      <c r="J25" s="52">
        <v>1</v>
      </c>
      <c r="K25" s="52">
        <v>0.75</v>
      </c>
      <c r="L25" s="52">
        <v>0.5</v>
      </c>
      <c r="M25" s="52">
        <v>0</v>
      </c>
      <c r="N25" s="52">
        <f>IF(F25=J7,N7)+IF(F25=K7,N7)+IF(F25=L7,N7)+IF(F25=M7,N7)+IF(F25=O7,O7)</f>
        <v>1</v>
      </c>
      <c r="Q25" s="52">
        <f t="shared" si="0"/>
        <v>3</v>
      </c>
    </row>
    <row r="26" spans="3:17" ht="120" x14ac:dyDescent="0.25">
      <c r="C26" s="25" t="s">
        <v>23</v>
      </c>
      <c r="D26" s="3">
        <v>2</v>
      </c>
      <c r="E26" s="26" t="s">
        <v>46</v>
      </c>
      <c r="F26" s="66" t="s">
        <v>80</v>
      </c>
      <c r="G26" s="28">
        <f>IF(F26=J7,J26*D26)+IF(F26=K7,K26*D26)+IF(F26=L7,L26*D26)+IF(F26=M7,M26*D26)</f>
        <v>1.5</v>
      </c>
      <c r="H26" s="88" t="s">
        <v>222</v>
      </c>
      <c r="I26" s="81"/>
      <c r="J26" s="52">
        <v>1</v>
      </c>
      <c r="K26" s="52">
        <v>0.75</v>
      </c>
      <c r="L26" s="52">
        <v>0.5</v>
      </c>
      <c r="M26" s="52">
        <v>0</v>
      </c>
      <c r="N26" s="52">
        <f>IF(F26=J7,N7)+IF(F26=K7,N7)+IF(F26=L7,N7)+IF(F26=M7,N7)+IF(F26=O7,O7)</f>
        <v>1</v>
      </c>
      <c r="Q26" s="52">
        <f t="shared" si="0"/>
        <v>2</v>
      </c>
    </row>
    <row r="27" spans="3:17" ht="133.15" customHeight="1" x14ac:dyDescent="0.25">
      <c r="C27" s="25" t="s">
        <v>24</v>
      </c>
      <c r="D27" s="3">
        <v>4</v>
      </c>
      <c r="E27" s="26" t="s">
        <v>47</v>
      </c>
      <c r="F27" s="66" t="s">
        <v>79</v>
      </c>
      <c r="G27" s="28">
        <f>IF(F27=J7,J27*D27)+IF(F27=K7,K27*D27)</f>
        <v>4</v>
      </c>
      <c r="H27" s="101" t="s">
        <v>259</v>
      </c>
      <c r="I27" s="81"/>
      <c r="J27" s="52">
        <v>1</v>
      </c>
      <c r="K27" s="52">
        <v>0</v>
      </c>
      <c r="N27" s="52">
        <f>IF(F27=J7,N7)+IF(F27=K7,N7)+IF(F27=L7,N7)+IF(F27=M7,N7)+IF(F27=O7,O7)</f>
        <v>1</v>
      </c>
      <c r="Q27" s="52">
        <f t="shared" si="0"/>
        <v>4</v>
      </c>
    </row>
    <row r="28" spans="3:17" ht="120" x14ac:dyDescent="0.25">
      <c r="C28" s="25" t="s">
        <v>25</v>
      </c>
      <c r="D28" s="3">
        <v>4</v>
      </c>
      <c r="E28" s="26" t="s">
        <v>48</v>
      </c>
      <c r="F28" s="66" t="s">
        <v>81</v>
      </c>
      <c r="G28" s="28">
        <f>IF(F28=J7,J28*D28)+IF(F28=K7,K28*D28)+IF(F28=L7,L28*D28)+IF(F28=M7,M28*D28)</f>
        <v>1</v>
      </c>
      <c r="H28" s="101" t="s">
        <v>258</v>
      </c>
      <c r="I28" s="81"/>
      <c r="J28" s="52">
        <v>1</v>
      </c>
      <c r="K28" s="52">
        <v>0.75</v>
      </c>
      <c r="L28" s="52">
        <v>0.25</v>
      </c>
      <c r="M28" s="52">
        <v>0</v>
      </c>
      <c r="N28" s="52">
        <f>IF(F28=J7,N7)+IF(F28=K7,N7)+IF(F28=L7,N7)+IF(F28=M7,N7)+IF(F28=O7,O7)</f>
        <v>1</v>
      </c>
      <c r="Q28" s="52">
        <f t="shared" si="0"/>
        <v>4</v>
      </c>
    </row>
    <row r="29" spans="3:17" ht="90" x14ac:dyDescent="0.25">
      <c r="C29" s="25" t="s">
        <v>26</v>
      </c>
      <c r="D29" s="3">
        <v>1</v>
      </c>
      <c r="E29" s="26" t="s">
        <v>49</v>
      </c>
      <c r="F29" s="66" t="s">
        <v>79</v>
      </c>
      <c r="G29" s="28">
        <f>IF(F29=J7,J29*D29)+IF(F29=K7,K29*D29)</f>
        <v>1</v>
      </c>
      <c r="H29" s="56"/>
      <c r="I29" s="81"/>
      <c r="J29" s="52">
        <v>1</v>
      </c>
      <c r="K29" s="52">
        <v>0.25</v>
      </c>
      <c r="N29" s="52">
        <f>IF(F29=J7,N7)+IF(F29=K7,N7)+IF(F29=L7,N7)+IF(F29=M7,N7)+IF(F29=O7,O7)</f>
        <v>1</v>
      </c>
      <c r="Q29" s="52">
        <f t="shared" si="0"/>
        <v>1</v>
      </c>
    </row>
    <row r="30" spans="3:17" ht="90.75" thickBot="1" x14ac:dyDescent="0.3">
      <c r="C30" s="31" t="s">
        <v>27</v>
      </c>
      <c r="D30" s="32">
        <v>2</v>
      </c>
      <c r="E30" s="33" t="s">
        <v>50</v>
      </c>
      <c r="F30" s="90" t="s">
        <v>80</v>
      </c>
      <c r="G30" s="34">
        <f>IF(F30=J7,J30*D30)+IF(F30=K7,K30*D30)+IF(F30=L7,L30*D30)</f>
        <v>1</v>
      </c>
      <c r="H30" s="100" t="s">
        <v>225</v>
      </c>
      <c r="I30" s="81"/>
      <c r="J30" s="52">
        <v>1</v>
      </c>
      <c r="K30" s="52">
        <v>0.5</v>
      </c>
      <c r="L30" s="52">
        <v>0</v>
      </c>
      <c r="N30" s="52">
        <f>IF(F30=J7,N7)+IF(F30=K7,N7)+IF(F30=L7,N7)+IF(F30=M7,N7)+IF(F30=O7,O7)</f>
        <v>1</v>
      </c>
      <c r="Q30" s="52">
        <f t="shared" si="0"/>
        <v>2</v>
      </c>
    </row>
    <row r="32" spans="3:17" ht="15" customHeight="1" x14ac:dyDescent="0.25">
      <c r="C32" s="106" t="s">
        <v>51</v>
      </c>
      <c r="D32" s="106"/>
      <c r="E32" s="106"/>
      <c r="F32" s="61">
        <f>D30+D29+D28+D27+D26+D25+D24+D23+D22+D21+D20+D19+D18+D17+D16+D15+D14+D13+D12+D11+D10+D9+D8</f>
        <v>72</v>
      </c>
      <c r="G32" s="17"/>
      <c r="H32" s="18"/>
    </row>
    <row r="33" spans="3:8" ht="15" customHeight="1" x14ac:dyDescent="0.25">
      <c r="C33" s="107" t="s">
        <v>148</v>
      </c>
      <c r="D33" s="106"/>
      <c r="E33" s="106"/>
      <c r="F33" s="61">
        <f>Q30+Q29+Q28+Q27+Q26+Q25+Q24+Q23+Q22+Q21+Q20+Q19+Q18+Q17+Q16+Q15+Q14+Q13+Q12+Q11+Q10+Q9+Q8</f>
        <v>72</v>
      </c>
      <c r="G33" s="17"/>
      <c r="H33" s="18"/>
    </row>
    <row r="34" spans="3:8" ht="15" customHeight="1" x14ac:dyDescent="0.25">
      <c r="C34" s="107" t="s">
        <v>52</v>
      </c>
      <c r="D34" s="106"/>
      <c r="E34" s="106"/>
      <c r="F34" s="61">
        <f>G8+G9+G10+G11+G12+G13+G14+G15+G16+G17+G18+G19+G20+G21+G22+G23+G24+G25+G26+G27+G28+G29+G30</f>
        <v>56.5</v>
      </c>
      <c r="G34" s="17"/>
      <c r="H34" s="18"/>
    </row>
    <row r="35" spans="3:8" ht="15" customHeight="1" x14ac:dyDescent="0.25">
      <c r="C35" s="107" t="s">
        <v>53</v>
      </c>
      <c r="D35" s="106"/>
      <c r="E35" s="106"/>
      <c r="F35" s="62">
        <f>F34/F33</f>
        <v>0.78472222222222221</v>
      </c>
      <c r="G35" s="17"/>
      <c r="H35" s="18"/>
    </row>
    <row r="36" spans="3:8" x14ac:dyDescent="0.25">
      <c r="C36" s="17"/>
      <c r="D36" s="17"/>
      <c r="E36" s="18"/>
      <c r="F36" s="35"/>
      <c r="G36" s="17"/>
      <c r="H36" s="18"/>
    </row>
    <row r="37" spans="3:8" x14ac:dyDescent="0.25">
      <c r="C37" s="17"/>
      <c r="D37" s="17"/>
      <c r="E37" s="18"/>
      <c r="F37" s="35"/>
      <c r="G37" s="17"/>
      <c r="H37" s="18"/>
    </row>
    <row r="38" spans="3:8" x14ac:dyDescent="0.25">
      <c r="C38" s="17"/>
      <c r="D38" s="17"/>
      <c r="E38" s="18"/>
      <c r="F38" s="35"/>
      <c r="G38" s="17"/>
      <c r="H38" s="18"/>
    </row>
    <row r="39" spans="3:8" x14ac:dyDescent="0.25">
      <c r="C39" s="17"/>
      <c r="D39" s="17"/>
      <c r="E39" s="18"/>
      <c r="F39" s="35"/>
      <c r="G39" s="17"/>
      <c r="H39" s="18"/>
    </row>
    <row r="40" spans="3:8" x14ac:dyDescent="0.25">
      <c r="C40" s="17"/>
      <c r="D40" s="17"/>
      <c r="E40" s="18"/>
      <c r="F40" s="35"/>
      <c r="G40" s="17"/>
      <c r="H40" s="18"/>
    </row>
    <row r="41" spans="3:8" x14ac:dyDescent="0.25">
      <c r="C41" s="17"/>
      <c r="D41" s="17"/>
      <c r="E41" s="18"/>
      <c r="F41" s="35"/>
      <c r="G41" s="17"/>
      <c r="H41" s="18"/>
    </row>
    <row r="42" spans="3:8" x14ac:dyDescent="0.25">
      <c r="C42" s="17"/>
      <c r="D42" s="17"/>
      <c r="E42" s="18"/>
      <c r="F42" s="35"/>
      <c r="G42" s="17"/>
      <c r="H42" s="18"/>
    </row>
    <row r="43" spans="3:8" x14ac:dyDescent="0.25">
      <c r="C43" s="17"/>
      <c r="D43" s="17"/>
      <c r="E43" s="18"/>
      <c r="F43" s="35"/>
      <c r="G43" s="17"/>
      <c r="H43" s="18"/>
    </row>
    <row r="44" spans="3:8" x14ac:dyDescent="0.25">
      <c r="C44" s="17"/>
      <c r="D44" s="17"/>
      <c r="E44" s="18"/>
      <c r="F44" s="35"/>
      <c r="G44" s="17"/>
      <c r="H44" s="18"/>
    </row>
    <row r="45" spans="3:8" x14ac:dyDescent="0.25">
      <c r="C45" s="17"/>
      <c r="D45" s="17"/>
      <c r="E45" s="18"/>
      <c r="F45" s="35"/>
      <c r="G45" s="17"/>
      <c r="H45" s="18"/>
    </row>
    <row r="46" spans="3:8" x14ac:dyDescent="0.25">
      <c r="C46" s="17"/>
      <c r="D46" s="17"/>
      <c r="E46" s="18"/>
      <c r="F46" s="35"/>
      <c r="G46" s="17"/>
      <c r="H46" s="18"/>
    </row>
    <row r="47" spans="3:8" x14ac:dyDescent="0.25">
      <c r="C47" s="17"/>
      <c r="D47" s="17"/>
      <c r="E47" s="18"/>
      <c r="F47" s="35"/>
      <c r="G47" s="17"/>
      <c r="H47" s="18"/>
    </row>
    <row r="48" spans="3:8" x14ac:dyDescent="0.25">
      <c r="C48" s="17"/>
      <c r="D48" s="17"/>
      <c r="E48" s="18"/>
      <c r="F48" s="35"/>
      <c r="G48" s="17"/>
      <c r="H48" s="18"/>
    </row>
    <row r="49" spans="3:8" x14ac:dyDescent="0.25">
      <c r="C49" s="17"/>
      <c r="D49" s="17"/>
      <c r="E49" s="18"/>
      <c r="F49" s="35"/>
      <c r="G49" s="17"/>
      <c r="H49" s="18"/>
    </row>
    <row r="50" spans="3:8" x14ac:dyDescent="0.25">
      <c r="C50" s="17"/>
      <c r="D50" s="17"/>
      <c r="E50" s="18"/>
      <c r="F50" s="35"/>
      <c r="G50" s="17"/>
      <c r="H50" s="18"/>
    </row>
    <row r="51" spans="3:8" x14ac:dyDescent="0.25">
      <c r="C51" s="17"/>
      <c r="D51" s="17"/>
      <c r="E51" s="18"/>
      <c r="F51" s="35"/>
      <c r="G51" s="17"/>
      <c r="H51" s="18"/>
    </row>
    <row r="52" spans="3:8" x14ac:dyDescent="0.25">
      <c r="C52" s="17"/>
      <c r="D52" s="17"/>
      <c r="E52" s="18"/>
      <c r="F52" s="35"/>
      <c r="G52" s="17"/>
      <c r="H52" s="18"/>
    </row>
    <row r="53" spans="3:8" x14ac:dyDescent="0.25">
      <c r="C53" s="17"/>
      <c r="D53" s="17"/>
      <c r="E53" s="18"/>
      <c r="F53" s="35"/>
      <c r="G53" s="17"/>
      <c r="H53" s="18"/>
    </row>
    <row r="54" spans="3:8" x14ac:dyDescent="0.25">
      <c r="C54" s="17"/>
      <c r="D54" s="17"/>
      <c r="E54" s="18"/>
      <c r="F54" s="35"/>
      <c r="G54" s="17"/>
      <c r="H54" s="18"/>
    </row>
    <row r="55" spans="3:8" x14ac:dyDescent="0.25">
      <c r="C55" s="17"/>
      <c r="D55" s="17"/>
      <c r="E55" s="18"/>
      <c r="F55" s="35"/>
      <c r="G55" s="17"/>
      <c r="H55" s="18"/>
    </row>
    <row r="56" spans="3:8" x14ac:dyDescent="0.25">
      <c r="C56" s="17"/>
      <c r="D56" s="17"/>
      <c r="E56" s="18"/>
      <c r="F56" s="35"/>
      <c r="G56" s="17"/>
      <c r="H56" s="18"/>
    </row>
    <row r="57" spans="3:8" x14ac:dyDescent="0.25">
      <c r="C57" s="17"/>
      <c r="D57" s="17"/>
      <c r="E57" s="18"/>
      <c r="F57" s="35"/>
      <c r="G57" s="17"/>
      <c r="H57" s="18"/>
    </row>
    <row r="58" spans="3:8" x14ac:dyDescent="0.25">
      <c r="C58" s="17"/>
      <c r="D58" s="17"/>
      <c r="E58" s="18"/>
      <c r="F58" s="35"/>
      <c r="G58" s="17"/>
      <c r="H58" s="18"/>
    </row>
    <row r="59" spans="3:8" x14ac:dyDescent="0.25">
      <c r="C59" s="17"/>
      <c r="D59" s="17"/>
      <c r="E59" s="18"/>
      <c r="F59" s="35"/>
      <c r="G59" s="17"/>
      <c r="H59" s="18"/>
    </row>
    <row r="60" spans="3:8" x14ac:dyDescent="0.25">
      <c r="C60" s="17"/>
      <c r="D60" s="17"/>
      <c r="E60" s="18"/>
      <c r="F60" s="35"/>
      <c r="G60" s="17"/>
      <c r="H60" s="18"/>
    </row>
    <row r="61" spans="3:8" x14ac:dyDescent="0.25">
      <c r="C61" s="17"/>
      <c r="D61" s="17"/>
      <c r="E61" s="18"/>
      <c r="F61" s="35"/>
      <c r="G61" s="17"/>
      <c r="H61" s="18"/>
    </row>
    <row r="62" spans="3:8" x14ac:dyDescent="0.25">
      <c r="C62" s="17"/>
      <c r="D62" s="17"/>
      <c r="E62" s="18"/>
      <c r="F62" s="35"/>
      <c r="G62" s="17"/>
      <c r="H62" s="18"/>
    </row>
    <row r="63" spans="3:8" x14ac:dyDescent="0.25">
      <c r="C63" s="17"/>
      <c r="D63" s="17"/>
      <c r="E63" s="18"/>
      <c r="F63" s="35"/>
      <c r="G63" s="17"/>
      <c r="H63" s="18"/>
    </row>
    <row r="64" spans="3:8" x14ac:dyDescent="0.25">
      <c r="C64" s="17"/>
      <c r="D64" s="17"/>
      <c r="E64" s="18"/>
      <c r="F64" s="35"/>
      <c r="G64" s="17"/>
      <c r="H64" s="18"/>
    </row>
    <row r="65" spans="3:8" x14ac:dyDescent="0.25">
      <c r="C65" s="17"/>
      <c r="D65" s="17"/>
      <c r="E65" s="18"/>
      <c r="F65" s="35"/>
      <c r="G65" s="17"/>
      <c r="H65" s="18"/>
    </row>
    <row r="66" spans="3:8" x14ac:dyDescent="0.25">
      <c r="C66" s="17"/>
      <c r="D66" s="17"/>
      <c r="E66" s="18"/>
      <c r="F66" s="35"/>
      <c r="G66" s="17"/>
      <c r="H66" s="18"/>
    </row>
    <row r="67" spans="3:8" x14ac:dyDescent="0.25">
      <c r="C67" s="17"/>
      <c r="D67" s="17"/>
      <c r="E67" s="18"/>
      <c r="F67" s="35"/>
      <c r="G67" s="17"/>
      <c r="H67" s="18"/>
    </row>
    <row r="68" spans="3:8" x14ac:dyDescent="0.25">
      <c r="C68" s="17"/>
      <c r="D68" s="17"/>
      <c r="E68" s="18"/>
      <c r="F68" s="35"/>
      <c r="G68" s="17"/>
      <c r="H68" s="18"/>
    </row>
    <row r="69" spans="3:8" x14ac:dyDescent="0.25">
      <c r="C69" s="17"/>
      <c r="D69" s="17"/>
      <c r="E69" s="18"/>
      <c r="F69" s="35"/>
      <c r="G69" s="17"/>
      <c r="H69" s="18"/>
    </row>
    <row r="70" spans="3:8" x14ac:dyDescent="0.25">
      <c r="C70" s="17"/>
      <c r="D70" s="17"/>
      <c r="E70" s="18"/>
      <c r="F70" s="35"/>
      <c r="G70" s="17"/>
      <c r="H70" s="18"/>
    </row>
    <row r="71" spans="3:8" x14ac:dyDescent="0.25">
      <c r="C71" s="17"/>
      <c r="D71" s="17"/>
      <c r="E71" s="18"/>
      <c r="F71" s="35"/>
      <c r="G71" s="17"/>
      <c r="H71" s="18"/>
    </row>
    <row r="72" spans="3:8" x14ac:dyDescent="0.25">
      <c r="C72" s="17"/>
      <c r="D72" s="17"/>
      <c r="E72" s="18"/>
      <c r="F72" s="35"/>
      <c r="G72" s="17"/>
      <c r="H72" s="18"/>
    </row>
    <row r="73" spans="3:8" x14ac:dyDescent="0.25">
      <c r="C73" s="17"/>
      <c r="D73" s="17"/>
      <c r="E73" s="18"/>
      <c r="F73" s="35"/>
      <c r="G73" s="17"/>
      <c r="H73" s="18"/>
    </row>
    <row r="74" spans="3:8" x14ac:dyDescent="0.25">
      <c r="C74" s="17"/>
      <c r="D74" s="17"/>
      <c r="E74" s="18"/>
      <c r="F74" s="35"/>
      <c r="G74" s="17"/>
      <c r="H74" s="18"/>
    </row>
    <row r="75" spans="3:8" x14ac:dyDescent="0.25">
      <c r="C75" s="17"/>
      <c r="D75" s="17"/>
      <c r="E75" s="18"/>
      <c r="F75" s="35"/>
      <c r="G75" s="17"/>
      <c r="H75" s="18"/>
    </row>
    <row r="76" spans="3:8" x14ac:dyDescent="0.25">
      <c r="C76" s="17"/>
      <c r="D76" s="17"/>
      <c r="E76" s="18"/>
      <c r="F76" s="35"/>
      <c r="G76" s="17"/>
      <c r="H76" s="18"/>
    </row>
    <row r="77" spans="3:8" x14ac:dyDescent="0.25">
      <c r="C77" s="17"/>
      <c r="D77" s="17"/>
      <c r="E77" s="18"/>
      <c r="F77" s="35"/>
      <c r="G77" s="17"/>
      <c r="H77" s="18"/>
    </row>
    <row r="78" spans="3:8" x14ac:dyDescent="0.25">
      <c r="C78" s="17"/>
      <c r="D78" s="17"/>
      <c r="E78" s="18"/>
      <c r="F78" s="35"/>
      <c r="G78" s="17"/>
      <c r="H78" s="18"/>
    </row>
    <row r="79" spans="3:8" x14ac:dyDescent="0.25">
      <c r="C79" s="17"/>
      <c r="D79" s="17"/>
      <c r="E79" s="18"/>
      <c r="F79" s="35"/>
      <c r="G79" s="17"/>
      <c r="H79" s="18"/>
    </row>
    <row r="80" spans="3:8" x14ac:dyDescent="0.25">
      <c r="C80" s="17"/>
      <c r="D80" s="17"/>
      <c r="E80" s="18"/>
      <c r="F80" s="35"/>
      <c r="G80" s="17"/>
      <c r="H80" s="18"/>
    </row>
    <row r="81" spans="3:8" x14ac:dyDescent="0.25">
      <c r="C81" s="17"/>
      <c r="D81" s="17"/>
      <c r="E81" s="18"/>
      <c r="F81" s="35"/>
      <c r="G81" s="17"/>
      <c r="H81" s="18"/>
    </row>
    <row r="82" spans="3:8" x14ac:dyDescent="0.25">
      <c r="C82" s="17"/>
      <c r="D82" s="17"/>
      <c r="E82" s="18"/>
      <c r="F82" s="35"/>
      <c r="G82" s="17"/>
      <c r="H82" s="18"/>
    </row>
    <row r="83" spans="3:8" x14ac:dyDescent="0.25">
      <c r="C83" s="17"/>
      <c r="D83" s="17"/>
      <c r="E83" s="18"/>
      <c r="F83" s="35"/>
      <c r="G83" s="17"/>
      <c r="H83" s="18"/>
    </row>
    <row r="84" spans="3:8" x14ac:dyDescent="0.25">
      <c r="C84" s="17"/>
      <c r="D84" s="17"/>
      <c r="E84" s="18"/>
      <c r="F84" s="35"/>
      <c r="G84" s="17"/>
      <c r="H84" s="18"/>
    </row>
    <row r="85" spans="3:8" x14ac:dyDescent="0.25">
      <c r="C85" s="17"/>
      <c r="D85" s="17"/>
      <c r="E85" s="18"/>
      <c r="F85" s="35"/>
      <c r="G85" s="17"/>
      <c r="H85" s="18"/>
    </row>
    <row r="86" spans="3:8" x14ac:dyDescent="0.25">
      <c r="C86" s="17"/>
      <c r="D86" s="17"/>
      <c r="E86" s="18"/>
      <c r="F86" s="35"/>
      <c r="G86" s="17"/>
      <c r="H86" s="18"/>
    </row>
    <row r="87" spans="3:8" x14ac:dyDescent="0.25">
      <c r="C87" s="17"/>
      <c r="D87" s="17"/>
      <c r="E87" s="18"/>
      <c r="F87" s="35"/>
      <c r="G87" s="17"/>
      <c r="H87" s="18"/>
    </row>
    <row r="88" spans="3:8" x14ac:dyDescent="0.25">
      <c r="C88" s="17"/>
      <c r="D88" s="17"/>
      <c r="E88" s="18"/>
      <c r="F88" s="35"/>
      <c r="G88" s="17"/>
      <c r="H88" s="18"/>
    </row>
    <row r="89" spans="3:8" x14ac:dyDescent="0.25">
      <c r="C89" s="17"/>
      <c r="D89" s="17"/>
      <c r="E89" s="18"/>
      <c r="F89" s="35"/>
      <c r="G89" s="17"/>
      <c r="H89" s="18"/>
    </row>
    <row r="90" spans="3:8" x14ac:dyDescent="0.25">
      <c r="C90" s="17"/>
      <c r="D90" s="17"/>
      <c r="E90" s="18"/>
      <c r="F90" s="35"/>
      <c r="G90" s="17"/>
      <c r="H90" s="18"/>
    </row>
    <row r="91" spans="3:8" x14ac:dyDescent="0.25">
      <c r="C91" s="17"/>
      <c r="D91" s="17"/>
      <c r="E91" s="18"/>
      <c r="F91" s="35"/>
      <c r="G91" s="17"/>
      <c r="H91" s="18"/>
    </row>
    <row r="92" spans="3:8" x14ac:dyDescent="0.25">
      <c r="C92" s="17"/>
      <c r="D92" s="17"/>
      <c r="E92" s="18"/>
      <c r="F92" s="35"/>
      <c r="G92" s="17"/>
      <c r="H92" s="18"/>
    </row>
    <row r="93" spans="3:8" x14ac:dyDescent="0.25">
      <c r="C93" s="17"/>
      <c r="D93" s="17"/>
      <c r="E93" s="18"/>
      <c r="F93" s="35"/>
      <c r="G93" s="17"/>
      <c r="H93" s="18"/>
    </row>
    <row r="94" spans="3:8" x14ac:dyDescent="0.25">
      <c r="C94" s="17"/>
      <c r="D94" s="17"/>
      <c r="E94" s="18"/>
      <c r="F94" s="35"/>
      <c r="G94" s="17"/>
      <c r="H94" s="18"/>
    </row>
    <row r="95" spans="3:8" x14ac:dyDescent="0.25">
      <c r="C95" s="17"/>
      <c r="D95" s="17"/>
      <c r="E95" s="18"/>
      <c r="F95" s="35"/>
      <c r="G95" s="17"/>
      <c r="H95" s="18"/>
    </row>
    <row r="96" spans="3:8" x14ac:dyDescent="0.25">
      <c r="C96" s="17"/>
      <c r="D96" s="17"/>
      <c r="E96" s="18"/>
      <c r="F96" s="35"/>
      <c r="G96" s="17"/>
      <c r="H96" s="18"/>
    </row>
    <row r="97" spans="3:8" x14ac:dyDescent="0.25">
      <c r="C97" s="17"/>
      <c r="D97" s="17"/>
      <c r="E97" s="18"/>
      <c r="F97" s="35"/>
      <c r="G97" s="17"/>
      <c r="H97" s="18"/>
    </row>
    <row r="98" spans="3:8" x14ac:dyDescent="0.25">
      <c r="C98" s="17"/>
      <c r="D98" s="17"/>
      <c r="E98" s="18"/>
      <c r="F98" s="35"/>
      <c r="G98" s="17"/>
      <c r="H98" s="18"/>
    </row>
    <row r="99" spans="3:8" x14ac:dyDescent="0.25">
      <c r="C99" s="17"/>
      <c r="D99" s="17"/>
      <c r="E99" s="18"/>
      <c r="F99" s="35"/>
      <c r="G99" s="17"/>
      <c r="H99" s="18"/>
    </row>
    <row r="100" spans="3:8" x14ac:dyDescent="0.25">
      <c r="C100" s="17"/>
      <c r="D100" s="17"/>
      <c r="E100" s="18"/>
      <c r="F100" s="35"/>
      <c r="G100" s="17"/>
      <c r="H100" s="18"/>
    </row>
    <row r="101" spans="3:8" x14ac:dyDescent="0.25">
      <c r="C101" s="17"/>
      <c r="D101" s="17"/>
      <c r="E101" s="18"/>
      <c r="F101" s="35"/>
      <c r="G101" s="17"/>
      <c r="H101" s="18"/>
    </row>
    <row r="102" spans="3:8" x14ac:dyDescent="0.25">
      <c r="C102" s="17"/>
      <c r="D102" s="17"/>
      <c r="E102" s="18"/>
      <c r="F102" s="35"/>
      <c r="G102" s="17"/>
      <c r="H102" s="18"/>
    </row>
    <row r="103" spans="3:8" x14ac:dyDescent="0.25">
      <c r="C103" s="17"/>
      <c r="D103" s="17"/>
      <c r="E103" s="18"/>
      <c r="F103" s="35"/>
      <c r="G103" s="17"/>
      <c r="H103" s="18"/>
    </row>
    <row r="104" spans="3:8" x14ac:dyDescent="0.25">
      <c r="C104" s="17"/>
      <c r="D104" s="17"/>
      <c r="E104" s="18"/>
      <c r="F104" s="35"/>
      <c r="G104" s="17"/>
      <c r="H104" s="18"/>
    </row>
    <row r="105" spans="3:8" x14ac:dyDescent="0.25">
      <c r="C105" s="17"/>
      <c r="D105" s="17"/>
      <c r="E105" s="18"/>
      <c r="F105" s="35"/>
      <c r="G105" s="17"/>
      <c r="H105" s="18"/>
    </row>
    <row r="106" spans="3:8" x14ac:dyDescent="0.25">
      <c r="C106" s="17"/>
      <c r="D106" s="17"/>
      <c r="E106" s="18"/>
      <c r="F106" s="35"/>
      <c r="G106" s="17"/>
      <c r="H106" s="18"/>
    </row>
    <row r="107" spans="3:8" x14ac:dyDescent="0.25">
      <c r="C107" s="17"/>
      <c r="D107" s="17"/>
      <c r="E107" s="18"/>
      <c r="F107" s="35"/>
      <c r="G107" s="17"/>
      <c r="H107" s="18"/>
    </row>
    <row r="108" spans="3:8" x14ac:dyDescent="0.25">
      <c r="C108" s="17"/>
      <c r="D108" s="17"/>
      <c r="E108" s="18"/>
      <c r="F108" s="35"/>
      <c r="G108" s="17"/>
      <c r="H108" s="18"/>
    </row>
    <row r="109" spans="3:8" x14ac:dyDescent="0.25">
      <c r="C109" s="17"/>
      <c r="D109" s="17"/>
      <c r="E109" s="18"/>
      <c r="F109" s="35"/>
      <c r="G109" s="17"/>
      <c r="H109" s="18"/>
    </row>
    <row r="110" spans="3:8" x14ac:dyDescent="0.25">
      <c r="C110" s="17"/>
      <c r="D110" s="17"/>
      <c r="E110" s="18"/>
      <c r="F110" s="35"/>
      <c r="G110" s="17"/>
      <c r="H110" s="18"/>
    </row>
    <row r="111" spans="3:8" x14ac:dyDescent="0.25">
      <c r="C111" s="17"/>
      <c r="D111" s="17"/>
      <c r="E111" s="18"/>
      <c r="F111" s="35"/>
      <c r="G111" s="17"/>
      <c r="H111" s="18"/>
    </row>
    <row r="112" spans="3:8" x14ac:dyDescent="0.25">
      <c r="C112" s="17"/>
      <c r="D112" s="17"/>
      <c r="E112" s="18"/>
      <c r="F112" s="35"/>
      <c r="G112" s="17"/>
      <c r="H112" s="18"/>
    </row>
    <row r="113" spans="3:8" x14ac:dyDescent="0.25">
      <c r="C113" s="17"/>
      <c r="D113" s="17"/>
      <c r="E113" s="18"/>
      <c r="F113" s="35"/>
      <c r="G113" s="17"/>
      <c r="H113" s="18"/>
    </row>
    <row r="114" spans="3:8" x14ac:dyDescent="0.25">
      <c r="C114" s="17"/>
      <c r="D114" s="17"/>
      <c r="E114" s="18"/>
      <c r="F114" s="35"/>
      <c r="G114" s="17"/>
      <c r="H114" s="18"/>
    </row>
    <row r="115" spans="3:8" x14ac:dyDescent="0.25">
      <c r="C115" s="17"/>
      <c r="D115" s="17"/>
      <c r="E115" s="18"/>
      <c r="F115" s="35"/>
      <c r="G115" s="17"/>
      <c r="H115" s="18"/>
    </row>
    <row r="116" spans="3:8" x14ac:dyDescent="0.25">
      <c r="C116" s="17"/>
      <c r="D116" s="17"/>
      <c r="E116" s="18"/>
      <c r="F116" s="35"/>
      <c r="G116" s="17"/>
      <c r="H116" s="18"/>
    </row>
    <row r="117" spans="3:8" x14ac:dyDescent="0.25">
      <c r="C117" s="17"/>
      <c r="D117" s="17"/>
      <c r="E117" s="18"/>
      <c r="F117" s="35"/>
      <c r="G117" s="17"/>
      <c r="H117" s="18"/>
    </row>
    <row r="118" spans="3:8" x14ac:dyDescent="0.25">
      <c r="C118" s="17"/>
      <c r="D118" s="17"/>
      <c r="E118" s="18"/>
      <c r="F118" s="35"/>
      <c r="G118" s="17"/>
      <c r="H118" s="18"/>
    </row>
    <row r="119" spans="3:8" x14ac:dyDescent="0.25">
      <c r="C119" s="17"/>
      <c r="D119" s="17"/>
      <c r="E119" s="18"/>
      <c r="F119" s="35"/>
      <c r="G119" s="17"/>
      <c r="H119" s="18"/>
    </row>
    <row r="120" spans="3:8" x14ac:dyDescent="0.25">
      <c r="C120" s="17"/>
      <c r="D120" s="17"/>
      <c r="E120" s="18"/>
      <c r="F120" s="35"/>
      <c r="G120" s="17"/>
      <c r="H120" s="18"/>
    </row>
    <row r="121" spans="3:8" x14ac:dyDescent="0.25">
      <c r="C121" s="17"/>
      <c r="D121" s="17"/>
      <c r="E121" s="18"/>
      <c r="F121" s="35"/>
      <c r="G121" s="17"/>
      <c r="H121" s="18"/>
    </row>
    <row r="122" spans="3:8" x14ac:dyDescent="0.25">
      <c r="C122" s="17"/>
      <c r="D122" s="17"/>
      <c r="E122" s="18"/>
      <c r="F122" s="35"/>
      <c r="G122" s="17"/>
      <c r="H122" s="18"/>
    </row>
    <row r="123" spans="3:8" x14ac:dyDescent="0.25">
      <c r="C123" s="17"/>
      <c r="D123" s="17"/>
      <c r="E123" s="18"/>
      <c r="F123" s="35"/>
      <c r="G123" s="17"/>
      <c r="H123" s="18"/>
    </row>
    <row r="124" spans="3:8" x14ac:dyDescent="0.25">
      <c r="C124" s="17"/>
      <c r="D124" s="17"/>
      <c r="E124" s="18"/>
      <c r="F124" s="35"/>
      <c r="G124" s="17"/>
      <c r="H124" s="18"/>
    </row>
    <row r="125" spans="3:8" x14ac:dyDescent="0.25">
      <c r="C125" s="17"/>
      <c r="D125" s="17"/>
      <c r="E125" s="18"/>
      <c r="F125" s="35"/>
      <c r="G125" s="17"/>
      <c r="H125" s="18"/>
    </row>
    <row r="126" spans="3:8" x14ac:dyDescent="0.25">
      <c r="C126" s="17"/>
      <c r="D126" s="17"/>
      <c r="E126" s="18"/>
      <c r="F126" s="35"/>
      <c r="G126" s="17"/>
      <c r="H126" s="18"/>
    </row>
    <row r="127" spans="3:8" x14ac:dyDescent="0.25">
      <c r="C127" s="17"/>
      <c r="D127" s="17"/>
      <c r="E127" s="18"/>
      <c r="F127" s="35"/>
      <c r="G127" s="17"/>
      <c r="H127" s="18"/>
    </row>
    <row r="128" spans="3:8" x14ac:dyDescent="0.25">
      <c r="C128" s="17"/>
      <c r="D128" s="17"/>
      <c r="E128" s="18"/>
      <c r="F128" s="35"/>
      <c r="G128" s="17"/>
      <c r="H128" s="18"/>
    </row>
    <row r="129" spans="3:8" x14ac:dyDescent="0.25">
      <c r="C129" s="17"/>
      <c r="D129" s="17"/>
      <c r="E129" s="18"/>
      <c r="F129" s="35"/>
      <c r="G129" s="17"/>
      <c r="H129" s="18"/>
    </row>
    <row r="130" spans="3:8" x14ac:dyDescent="0.25">
      <c r="C130" s="17"/>
      <c r="D130" s="17"/>
      <c r="E130" s="18"/>
      <c r="F130" s="35"/>
      <c r="G130" s="17"/>
      <c r="H130" s="18"/>
    </row>
    <row r="131" spans="3:8" x14ac:dyDescent="0.25">
      <c r="C131" s="17"/>
      <c r="D131" s="17"/>
      <c r="E131" s="18"/>
      <c r="F131" s="35"/>
      <c r="G131" s="17"/>
      <c r="H131" s="18"/>
    </row>
    <row r="132" spans="3:8" x14ac:dyDescent="0.25">
      <c r="C132" s="17"/>
      <c r="D132" s="17"/>
      <c r="E132" s="18"/>
      <c r="F132" s="35"/>
      <c r="G132" s="17"/>
      <c r="H132" s="18"/>
    </row>
    <row r="133" spans="3:8" x14ac:dyDescent="0.25">
      <c r="C133" s="17"/>
      <c r="D133" s="17"/>
      <c r="E133" s="18"/>
      <c r="F133" s="35"/>
      <c r="G133" s="17"/>
      <c r="H133" s="18"/>
    </row>
    <row r="134" spans="3:8" x14ac:dyDescent="0.25">
      <c r="C134" s="17"/>
      <c r="D134" s="17"/>
      <c r="E134" s="18"/>
      <c r="F134" s="35"/>
      <c r="G134" s="17"/>
      <c r="H134" s="18"/>
    </row>
    <row r="135" spans="3:8" x14ac:dyDescent="0.25">
      <c r="C135" s="17"/>
      <c r="D135" s="17"/>
      <c r="E135" s="18"/>
      <c r="F135" s="35"/>
      <c r="G135" s="17"/>
      <c r="H135" s="18"/>
    </row>
    <row r="136" spans="3:8" x14ac:dyDescent="0.25">
      <c r="C136" s="17"/>
      <c r="D136" s="17"/>
      <c r="E136" s="18"/>
      <c r="F136" s="35"/>
      <c r="G136" s="17"/>
      <c r="H136" s="18"/>
    </row>
    <row r="137" spans="3:8" x14ac:dyDescent="0.25">
      <c r="C137" s="17"/>
      <c r="D137" s="17"/>
      <c r="E137" s="18"/>
      <c r="F137" s="35"/>
      <c r="G137" s="17"/>
      <c r="H137" s="18"/>
    </row>
    <row r="138" spans="3:8" x14ac:dyDescent="0.25">
      <c r="C138" s="17"/>
      <c r="D138" s="17"/>
      <c r="E138" s="18"/>
      <c r="F138" s="35"/>
      <c r="G138" s="17"/>
      <c r="H138" s="18"/>
    </row>
    <row r="139" spans="3:8" x14ac:dyDescent="0.25">
      <c r="C139" s="17"/>
      <c r="D139" s="17"/>
      <c r="E139" s="18"/>
      <c r="F139" s="35"/>
      <c r="G139" s="17"/>
      <c r="H139" s="18"/>
    </row>
    <row r="140" spans="3:8" x14ac:dyDescent="0.25">
      <c r="C140" s="17"/>
      <c r="D140" s="17"/>
      <c r="E140" s="18"/>
      <c r="F140" s="35"/>
      <c r="G140" s="17"/>
      <c r="H140" s="18"/>
    </row>
    <row r="141" spans="3:8" x14ac:dyDescent="0.25">
      <c r="C141" s="17"/>
      <c r="D141" s="17"/>
      <c r="E141" s="18"/>
      <c r="F141" s="35"/>
      <c r="G141" s="17"/>
      <c r="H141" s="18"/>
    </row>
    <row r="142" spans="3:8" x14ac:dyDescent="0.25">
      <c r="C142" s="17"/>
      <c r="D142" s="17"/>
      <c r="E142" s="18"/>
      <c r="F142" s="35"/>
      <c r="G142" s="17"/>
      <c r="H142" s="18"/>
    </row>
    <row r="143" spans="3:8" x14ac:dyDescent="0.25">
      <c r="C143" s="17"/>
      <c r="D143" s="17"/>
      <c r="E143" s="18"/>
      <c r="F143" s="35"/>
      <c r="G143" s="17"/>
      <c r="H143" s="18"/>
    </row>
    <row r="144" spans="3:8" x14ac:dyDescent="0.25">
      <c r="C144" s="17"/>
      <c r="D144" s="17"/>
      <c r="E144" s="18"/>
      <c r="F144" s="35"/>
      <c r="G144" s="17"/>
      <c r="H144" s="18"/>
    </row>
    <row r="145" spans="3:8" x14ac:dyDescent="0.25">
      <c r="C145" s="17"/>
      <c r="D145" s="17"/>
      <c r="E145" s="18"/>
      <c r="F145" s="35"/>
      <c r="G145" s="17"/>
      <c r="H145" s="18"/>
    </row>
    <row r="146" spans="3:8" x14ac:dyDescent="0.25">
      <c r="C146" s="17"/>
      <c r="D146" s="17"/>
      <c r="E146" s="18"/>
      <c r="F146" s="35"/>
      <c r="G146" s="17"/>
      <c r="H146" s="18"/>
    </row>
    <row r="147" spans="3:8" x14ac:dyDescent="0.25">
      <c r="C147" s="17"/>
      <c r="D147" s="17"/>
      <c r="E147" s="18"/>
      <c r="F147" s="35"/>
      <c r="G147" s="17"/>
      <c r="H147" s="18"/>
    </row>
    <row r="148" spans="3:8" x14ac:dyDescent="0.25">
      <c r="C148" s="17"/>
      <c r="D148" s="17"/>
      <c r="E148" s="18"/>
      <c r="F148" s="35"/>
      <c r="G148" s="17"/>
      <c r="H148" s="18"/>
    </row>
    <row r="149" spans="3:8" x14ac:dyDescent="0.25">
      <c r="C149" s="17"/>
      <c r="D149" s="17"/>
      <c r="E149" s="18"/>
      <c r="F149" s="35"/>
      <c r="G149" s="17"/>
      <c r="H149" s="18"/>
    </row>
    <row r="150" spans="3:8" x14ac:dyDescent="0.25">
      <c r="C150" s="17"/>
      <c r="D150" s="17"/>
      <c r="E150" s="18"/>
      <c r="F150" s="35"/>
      <c r="G150" s="17"/>
      <c r="H150" s="18"/>
    </row>
    <row r="151" spans="3:8" x14ac:dyDescent="0.25">
      <c r="C151" s="17"/>
      <c r="D151" s="17"/>
      <c r="E151" s="18"/>
      <c r="F151" s="35"/>
      <c r="G151" s="17"/>
      <c r="H151" s="18"/>
    </row>
    <row r="152" spans="3:8" x14ac:dyDescent="0.25">
      <c r="C152" s="17"/>
      <c r="D152" s="17"/>
      <c r="E152" s="18"/>
      <c r="F152" s="35"/>
      <c r="G152" s="17"/>
      <c r="H152" s="18"/>
    </row>
    <row r="153" spans="3:8" x14ac:dyDescent="0.25">
      <c r="C153" s="17"/>
      <c r="D153" s="17"/>
      <c r="E153" s="18"/>
      <c r="F153" s="35"/>
      <c r="G153" s="17"/>
      <c r="H153" s="18"/>
    </row>
    <row r="154" spans="3:8" x14ac:dyDescent="0.25">
      <c r="C154" s="17"/>
      <c r="D154" s="17"/>
      <c r="E154" s="18"/>
      <c r="F154" s="35"/>
      <c r="G154" s="17"/>
      <c r="H154" s="18"/>
    </row>
    <row r="155" spans="3:8" x14ac:dyDescent="0.25">
      <c r="C155" s="17"/>
      <c r="D155" s="17"/>
      <c r="E155" s="18"/>
      <c r="F155" s="35"/>
      <c r="G155" s="17"/>
      <c r="H155" s="18"/>
    </row>
    <row r="156" spans="3:8" x14ac:dyDescent="0.25">
      <c r="C156" s="17"/>
      <c r="D156" s="17"/>
      <c r="E156" s="18"/>
      <c r="F156" s="35"/>
      <c r="G156" s="17"/>
      <c r="H156" s="18"/>
    </row>
    <row r="157" spans="3:8" x14ac:dyDescent="0.25">
      <c r="C157" s="17"/>
      <c r="D157" s="17"/>
      <c r="E157" s="18"/>
      <c r="F157" s="35"/>
      <c r="G157" s="17"/>
      <c r="H157" s="18"/>
    </row>
    <row r="158" spans="3:8" x14ac:dyDescent="0.25">
      <c r="C158" s="17"/>
      <c r="D158" s="17"/>
      <c r="E158" s="18"/>
      <c r="F158" s="35"/>
      <c r="G158" s="17"/>
      <c r="H158" s="18"/>
    </row>
    <row r="159" spans="3:8" x14ac:dyDescent="0.25">
      <c r="C159" s="17"/>
      <c r="D159" s="17"/>
      <c r="E159" s="18"/>
      <c r="F159" s="35"/>
      <c r="G159" s="17"/>
      <c r="H159" s="18"/>
    </row>
    <row r="160" spans="3:8" x14ac:dyDescent="0.25">
      <c r="C160" s="17"/>
      <c r="D160" s="17"/>
      <c r="E160" s="18"/>
      <c r="F160" s="35"/>
      <c r="G160" s="17"/>
      <c r="H160" s="18"/>
    </row>
    <row r="161" spans="3:8" x14ac:dyDescent="0.25">
      <c r="C161" s="17"/>
      <c r="D161" s="17"/>
      <c r="E161" s="18"/>
      <c r="F161" s="35"/>
      <c r="G161" s="17"/>
      <c r="H161" s="18"/>
    </row>
    <row r="162" spans="3:8" x14ac:dyDescent="0.25">
      <c r="C162" s="17"/>
      <c r="D162" s="17"/>
      <c r="E162" s="18"/>
      <c r="F162" s="35"/>
      <c r="G162" s="17"/>
      <c r="H162" s="18"/>
    </row>
    <row r="163" spans="3:8" x14ac:dyDescent="0.25">
      <c r="C163" s="17"/>
      <c r="D163" s="17"/>
      <c r="E163" s="18"/>
      <c r="F163" s="35"/>
      <c r="G163" s="17"/>
      <c r="H163" s="18"/>
    </row>
    <row r="164" spans="3:8" x14ac:dyDescent="0.25">
      <c r="C164" s="17"/>
      <c r="D164" s="17"/>
      <c r="E164" s="18"/>
      <c r="F164" s="35"/>
      <c r="G164" s="17"/>
      <c r="H164" s="18"/>
    </row>
    <row r="165" spans="3:8" x14ac:dyDescent="0.25">
      <c r="C165" s="17"/>
      <c r="D165" s="17"/>
      <c r="E165" s="18"/>
      <c r="F165" s="35"/>
      <c r="G165" s="17"/>
      <c r="H165" s="18"/>
    </row>
    <row r="166" spans="3:8" x14ac:dyDescent="0.25">
      <c r="C166" s="17"/>
      <c r="D166" s="17"/>
      <c r="E166" s="18"/>
      <c r="F166" s="35"/>
      <c r="G166" s="17"/>
      <c r="H166" s="18"/>
    </row>
    <row r="167" spans="3:8" x14ac:dyDescent="0.25">
      <c r="C167" s="17"/>
      <c r="D167" s="17"/>
      <c r="E167" s="18"/>
      <c r="F167" s="35"/>
      <c r="G167" s="17"/>
      <c r="H167" s="18"/>
    </row>
    <row r="168" spans="3:8" x14ac:dyDescent="0.25">
      <c r="C168" s="17"/>
      <c r="D168" s="17"/>
      <c r="E168" s="18"/>
      <c r="F168" s="35"/>
      <c r="G168" s="17"/>
      <c r="H168" s="18"/>
    </row>
    <row r="169" spans="3:8" x14ac:dyDescent="0.25">
      <c r="C169" s="17"/>
      <c r="D169" s="17"/>
      <c r="E169" s="18"/>
      <c r="F169" s="35"/>
      <c r="G169" s="17"/>
      <c r="H169" s="18"/>
    </row>
    <row r="170" spans="3:8" x14ac:dyDescent="0.25">
      <c r="C170" s="17"/>
      <c r="D170" s="17"/>
      <c r="E170" s="18"/>
      <c r="F170" s="35"/>
      <c r="G170" s="17"/>
      <c r="H170" s="18"/>
    </row>
    <row r="171" spans="3:8" x14ac:dyDescent="0.25">
      <c r="C171" s="17"/>
      <c r="D171" s="17"/>
      <c r="E171" s="18"/>
      <c r="F171" s="35"/>
      <c r="G171" s="17"/>
      <c r="H171" s="18"/>
    </row>
    <row r="172" spans="3:8" x14ac:dyDescent="0.25">
      <c r="C172" s="17"/>
      <c r="D172" s="17"/>
      <c r="E172" s="18"/>
      <c r="F172" s="35"/>
      <c r="G172" s="17"/>
      <c r="H172" s="18"/>
    </row>
    <row r="173" spans="3:8" x14ac:dyDescent="0.25">
      <c r="C173" s="17"/>
      <c r="D173" s="17"/>
      <c r="E173" s="18"/>
      <c r="F173" s="35"/>
      <c r="G173" s="17"/>
      <c r="H173" s="18"/>
    </row>
    <row r="174" spans="3:8" x14ac:dyDescent="0.25">
      <c r="C174" s="17"/>
      <c r="D174" s="17"/>
      <c r="E174" s="18"/>
      <c r="F174" s="35"/>
      <c r="G174" s="17"/>
      <c r="H174" s="18"/>
    </row>
    <row r="175" spans="3:8" x14ac:dyDescent="0.25">
      <c r="C175" s="17"/>
      <c r="D175" s="17"/>
      <c r="E175" s="18"/>
      <c r="F175" s="35"/>
      <c r="G175" s="17"/>
      <c r="H175" s="18"/>
    </row>
    <row r="176" spans="3:8" x14ac:dyDescent="0.25">
      <c r="C176" s="17"/>
      <c r="D176" s="17"/>
      <c r="E176" s="18"/>
      <c r="F176" s="35"/>
      <c r="G176" s="17"/>
      <c r="H176" s="18"/>
    </row>
    <row r="177" spans="3:8" x14ac:dyDescent="0.25">
      <c r="C177" s="17"/>
      <c r="D177" s="17"/>
      <c r="E177" s="18"/>
      <c r="F177" s="35"/>
      <c r="G177" s="17"/>
      <c r="H177" s="18"/>
    </row>
    <row r="178" spans="3:8" x14ac:dyDescent="0.25">
      <c r="C178" s="17"/>
      <c r="D178" s="17"/>
      <c r="E178" s="18"/>
      <c r="F178" s="35"/>
      <c r="G178" s="17"/>
      <c r="H178" s="18"/>
    </row>
    <row r="179" spans="3:8" x14ac:dyDescent="0.25">
      <c r="C179" s="17"/>
      <c r="D179" s="17"/>
      <c r="E179" s="18"/>
      <c r="F179" s="35"/>
      <c r="G179" s="17"/>
      <c r="H179" s="18"/>
    </row>
    <row r="180" spans="3:8" x14ac:dyDescent="0.25">
      <c r="C180" s="17"/>
      <c r="D180" s="17"/>
      <c r="E180" s="18"/>
      <c r="F180" s="35"/>
      <c r="G180" s="17"/>
      <c r="H180" s="18"/>
    </row>
    <row r="181" spans="3:8" x14ac:dyDescent="0.25">
      <c r="C181" s="17"/>
      <c r="D181" s="17"/>
      <c r="E181" s="18"/>
      <c r="F181" s="35"/>
      <c r="G181" s="17"/>
      <c r="H181" s="18"/>
    </row>
    <row r="182" spans="3:8" x14ac:dyDescent="0.25">
      <c r="C182" s="17"/>
      <c r="D182" s="17"/>
      <c r="E182" s="18"/>
      <c r="F182" s="35"/>
      <c r="G182" s="17"/>
      <c r="H182" s="18"/>
    </row>
    <row r="183" spans="3:8" x14ac:dyDescent="0.25">
      <c r="C183" s="17"/>
      <c r="D183" s="17"/>
      <c r="E183" s="18"/>
      <c r="F183" s="35"/>
      <c r="G183" s="17"/>
      <c r="H183" s="18"/>
    </row>
    <row r="184" spans="3:8" x14ac:dyDescent="0.25">
      <c r="C184" s="17"/>
      <c r="D184" s="17"/>
      <c r="E184" s="18"/>
      <c r="F184" s="35"/>
      <c r="G184" s="17"/>
      <c r="H184" s="18"/>
    </row>
    <row r="185" spans="3:8" x14ac:dyDescent="0.25">
      <c r="C185" s="17"/>
      <c r="D185" s="17"/>
      <c r="E185" s="18"/>
      <c r="F185" s="35"/>
      <c r="G185" s="17"/>
      <c r="H185" s="18"/>
    </row>
    <row r="186" spans="3:8" x14ac:dyDescent="0.25">
      <c r="C186" s="17"/>
      <c r="D186" s="17"/>
      <c r="E186" s="18"/>
      <c r="F186" s="35"/>
      <c r="G186" s="17"/>
      <c r="H186" s="18"/>
    </row>
    <row r="187" spans="3:8" x14ac:dyDescent="0.25">
      <c r="C187" s="17"/>
      <c r="D187" s="17"/>
      <c r="E187" s="18"/>
      <c r="F187" s="35"/>
      <c r="G187" s="17"/>
      <c r="H187" s="18"/>
    </row>
    <row r="188" spans="3:8" x14ac:dyDescent="0.25">
      <c r="C188" s="17"/>
      <c r="D188" s="17"/>
      <c r="E188" s="18"/>
      <c r="F188" s="35"/>
      <c r="G188" s="17"/>
      <c r="H188" s="18"/>
    </row>
    <row r="189" spans="3:8" x14ac:dyDescent="0.25">
      <c r="C189" s="17"/>
      <c r="D189" s="17"/>
      <c r="E189" s="18"/>
      <c r="F189" s="35"/>
      <c r="G189" s="17"/>
      <c r="H189" s="18"/>
    </row>
    <row r="190" spans="3:8" x14ac:dyDescent="0.25">
      <c r="C190" s="17"/>
      <c r="D190" s="17"/>
      <c r="E190" s="18"/>
      <c r="F190" s="35"/>
      <c r="G190" s="17"/>
      <c r="H190" s="18"/>
    </row>
    <row r="191" spans="3:8" x14ac:dyDescent="0.25">
      <c r="C191" s="17"/>
      <c r="D191" s="17"/>
      <c r="E191" s="18"/>
      <c r="F191" s="35"/>
      <c r="G191" s="17"/>
      <c r="H191" s="18"/>
    </row>
    <row r="192" spans="3:8" x14ac:dyDescent="0.25">
      <c r="C192" s="17"/>
      <c r="D192" s="17"/>
      <c r="E192" s="18"/>
      <c r="F192" s="35"/>
      <c r="G192" s="17"/>
      <c r="H192" s="18"/>
    </row>
    <row r="193" spans="3:8" x14ac:dyDescent="0.25">
      <c r="C193" s="17"/>
      <c r="D193" s="17"/>
      <c r="E193" s="18"/>
      <c r="F193" s="35"/>
      <c r="G193" s="17"/>
      <c r="H193" s="18"/>
    </row>
    <row r="194" spans="3:8" x14ac:dyDescent="0.25">
      <c r="C194" s="17"/>
      <c r="D194" s="17"/>
      <c r="E194" s="18"/>
      <c r="F194" s="35"/>
      <c r="G194" s="17"/>
      <c r="H194" s="18"/>
    </row>
    <row r="195" spans="3:8" x14ac:dyDescent="0.25">
      <c r="C195" s="17"/>
      <c r="D195" s="17"/>
      <c r="E195" s="18"/>
      <c r="F195" s="35"/>
      <c r="G195" s="17"/>
      <c r="H195" s="18"/>
    </row>
    <row r="196" spans="3:8" x14ac:dyDescent="0.25">
      <c r="C196" s="17"/>
      <c r="D196" s="17"/>
      <c r="E196" s="18"/>
      <c r="F196" s="35"/>
      <c r="G196" s="17"/>
      <c r="H196" s="18"/>
    </row>
    <row r="197" spans="3:8" x14ac:dyDescent="0.25">
      <c r="C197" s="17"/>
      <c r="D197" s="17"/>
      <c r="E197" s="18"/>
      <c r="F197" s="35"/>
      <c r="G197" s="17"/>
      <c r="H197" s="18"/>
    </row>
    <row r="198" spans="3:8" x14ac:dyDescent="0.25">
      <c r="C198" s="17"/>
      <c r="D198" s="17"/>
      <c r="E198" s="18"/>
      <c r="F198" s="35"/>
      <c r="G198" s="17"/>
      <c r="H198" s="18"/>
    </row>
    <row r="199" spans="3:8" x14ac:dyDescent="0.25">
      <c r="C199" s="17"/>
      <c r="D199" s="17"/>
      <c r="E199" s="18"/>
      <c r="F199" s="35"/>
      <c r="G199" s="17"/>
      <c r="H199" s="18"/>
    </row>
    <row r="200" spans="3:8" x14ac:dyDescent="0.25">
      <c r="C200" s="17"/>
      <c r="D200" s="17"/>
      <c r="E200" s="18"/>
      <c r="F200" s="35"/>
      <c r="G200" s="17"/>
      <c r="H200" s="18"/>
    </row>
    <row r="201" spans="3:8" x14ac:dyDescent="0.25">
      <c r="C201" s="17"/>
      <c r="D201" s="17"/>
      <c r="E201" s="18"/>
      <c r="F201" s="35"/>
      <c r="G201" s="17"/>
      <c r="H201" s="18"/>
    </row>
    <row r="202" spans="3:8" x14ac:dyDescent="0.25">
      <c r="C202" s="17"/>
      <c r="D202" s="17"/>
      <c r="E202" s="18"/>
      <c r="F202" s="35"/>
      <c r="G202" s="17"/>
      <c r="H202" s="18"/>
    </row>
    <row r="203" spans="3:8" x14ac:dyDescent="0.25">
      <c r="C203" s="17"/>
      <c r="D203" s="17"/>
      <c r="E203" s="18"/>
      <c r="F203" s="35"/>
      <c r="G203" s="17"/>
      <c r="H203" s="18"/>
    </row>
    <row r="204" spans="3:8" x14ac:dyDescent="0.25">
      <c r="C204" s="17"/>
      <c r="D204" s="17"/>
      <c r="E204" s="18"/>
      <c r="F204" s="35"/>
      <c r="G204" s="17"/>
      <c r="H204" s="18"/>
    </row>
    <row r="205" spans="3:8" x14ac:dyDescent="0.25">
      <c r="C205" s="17"/>
      <c r="D205" s="17"/>
      <c r="E205" s="18"/>
      <c r="F205" s="35"/>
      <c r="G205" s="17"/>
      <c r="H205" s="18"/>
    </row>
    <row r="206" spans="3:8" x14ac:dyDescent="0.25">
      <c r="C206" s="17"/>
      <c r="D206" s="17"/>
      <c r="E206" s="18"/>
      <c r="F206" s="35"/>
      <c r="G206" s="17"/>
      <c r="H206" s="18"/>
    </row>
  </sheetData>
  <mergeCells count="8">
    <mergeCell ref="C32:E32"/>
    <mergeCell ref="C33:E33"/>
    <mergeCell ref="C34:E34"/>
    <mergeCell ref="C35:E35"/>
    <mergeCell ref="D2:H2"/>
    <mergeCell ref="D3:H3"/>
    <mergeCell ref="D4:H4"/>
    <mergeCell ref="D5:H5"/>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Y37"/>
  <sheetViews>
    <sheetView zoomScaleNormal="100" zoomScalePageLayoutView="140" workbookViewId="0">
      <selection activeCell="E9" sqref="E9"/>
    </sheetView>
  </sheetViews>
  <sheetFormatPr defaultColWidth="8.7109375" defaultRowHeight="15" x14ac:dyDescent="0.25"/>
  <cols>
    <col min="3" max="3" width="11.42578125" style="2" customWidth="1"/>
    <col min="4" max="4" width="18.140625" style="2" customWidth="1"/>
    <col min="5" max="5" width="59.42578125" style="1" customWidth="1"/>
    <col min="6" max="6" width="14.42578125" style="2" customWidth="1"/>
    <col min="7" max="7" width="12.7109375" style="2" customWidth="1"/>
    <col min="8" max="8" width="35.7109375" style="1" customWidth="1"/>
    <col min="9" max="9" width="35.7109375" customWidth="1"/>
    <col min="10" max="21" width="8.7109375" style="52"/>
  </cols>
  <sheetData>
    <row r="2" spans="3:25" ht="16.5" customHeight="1" x14ac:dyDescent="0.35">
      <c r="D2" s="108" t="s">
        <v>151</v>
      </c>
      <c r="E2" s="109"/>
      <c r="F2" s="109"/>
      <c r="G2" s="109"/>
      <c r="H2" s="109"/>
    </row>
    <row r="3" spans="3:25" ht="15" customHeight="1" x14ac:dyDescent="0.25">
      <c r="D3" s="110" t="s">
        <v>200</v>
      </c>
      <c r="E3" s="111"/>
      <c r="F3" s="111"/>
      <c r="G3" s="111"/>
      <c r="H3" s="112"/>
    </row>
    <row r="4" spans="3:25" ht="15" customHeight="1" x14ac:dyDescent="0.25">
      <c r="D4" s="110" t="s">
        <v>201</v>
      </c>
      <c r="E4" s="111"/>
      <c r="F4" s="111"/>
      <c r="G4" s="111"/>
      <c r="H4" s="112"/>
    </row>
    <row r="5" spans="3:25" ht="15" customHeight="1" x14ac:dyDescent="0.25">
      <c r="D5" s="110" t="s">
        <v>202</v>
      </c>
      <c r="E5" s="111"/>
      <c r="F5" s="111"/>
      <c r="G5" s="111"/>
      <c r="H5" s="112"/>
      <c r="V5" s="49"/>
      <c r="W5" s="49"/>
      <c r="X5" s="49"/>
      <c r="Y5" s="49"/>
    </row>
    <row r="6" spans="3:25" ht="15.75" thickBot="1" x14ac:dyDescent="0.3">
      <c r="V6" s="49"/>
      <c r="W6" s="49"/>
      <c r="X6" s="49"/>
      <c r="Y6" s="49"/>
    </row>
    <row r="7" spans="3:25" ht="45" x14ac:dyDescent="0.25">
      <c r="C7" s="6" t="s">
        <v>0</v>
      </c>
      <c r="D7" s="6" t="s">
        <v>1</v>
      </c>
      <c r="E7" s="14" t="s">
        <v>2</v>
      </c>
      <c r="F7" s="23" t="s">
        <v>30</v>
      </c>
      <c r="G7" s="15" t="s">
        <v>3</v>
      </c>
      <c r="H7" s="6" t="s">
        <v>4</v>
      </c>
      <c r="I7" s="82" t="s">
        <v>150</v>
      </c>
      <c r="J7" s="50" t="s">
        <v>79</v>
      </c>
      <c r="K7" s="51" t="s">
        <v>80</v>
      </c>
      <c r="L7" s="51" t="s">
        <v>81</v>
      </c>
      <c r="M7" s="51" t="s">
        <v>82</v>
      </c>
      <c r="N7" s="52">
        <v>1</v>
      </c>
      <c r="O7" s="52">
        <v>0</v>
      </c>
      <c r="V7" s="49"/>
      <c r="W7" s="49"/>
      <c r="X7" s="49"/>
      <c r="Y7" s="49"/>
    </row>
    <row r="8" spans="3:25" ht="105" x14ac:dyDescent="0.25">
      <c r="C8" s="3" t="s">
        <v>55</v>
      </c>
      <c r="D8" s="3">
        <v>4</v>
      </c>
      <c r="E8" s="45" t="s">
        <v>63</v>
      </c>
      <c r="F8" s="64" t="s">
        <v>79</v>
      </c>
      <c r="G8" s="28">
        <f>IF(F8=J7,J8*D8)+IF(F8=K7,K8*D8)</f>
        <v>4</v>
      </c>
      <c r="H8" s="91" t="s">
        <v>226</v>
      </c>
      <c r="I8" s="83"/>
      <c r="J8" s="52">
        <v>1</v>
      </c>
      <c r="K8" s="52">
        <v>0</v>
      </c>
      <c r="N8" s="52">
        <f>IF(F8=J7,N7)+IF(F8=K7,N7)+IF(F8=L7,N7)+IF(F8=M7,N7)+IF(F8=O7,O7)</f>
        <v>1</v>
      </c>
      <c r="Q8" s="52">
        <f>D8*N8</f>
        <v>4</v>
      </c>
      <c r="V8" s="49"/>
      <c r="W8" s="49"/>
      <c r="X8" s="49"/>
      <c r="Y8" s="49"/>
    </row>
    <row r="9" spans="3:25" ht="142.5" x14ac:dyDescent="0.25">
      <c r="C9" s="3" t="s">
        <v>56</v>
      </c>
      <c r="D9" s="3">
        <v>3</v>
      </c>
      <c r="E9" s="46" t="s">
        <v>64</v>
      </c>
      <c r="F9" s="64" t="s">
        <v>80</v>
      </c>
      <c r="G9" s="28">
        <f>IF(F9=J7,J9*D9)+IF(F9=K7,K9*D9)+IF(F9=L7,L9*D9)+IF(F9=M7,M9*D9)</f>
        <v>2.25</v>
      </c>
      <c r="H9" s="91" t="s">
        <v>227</v>
      </c>
      <c r="I9" s="83"/>
      <c r="J9" s="52">
        <v>1</v>
      </c>
      <c r="K9" s="52">
        <v>0.75</v>
      </c>
      <c r="L9" s="52">
        <v>0.5</v>
      </c>
      <c r="M9" s="52">
        <v>0.25</v>
      </c>
      <c r="N9" s="52">
        <f>IF(F9=J7,N7)+IF(F9=K7,N7)+IF(F9=L7,N7)+IF(F9=M7,N7)+IF(F9=O7,O7)</f>
        <v>1</v>
      </c>
      <c r="Q9" s="52">
        <f>D9*N9</f>
        <v>3</v>
      </c>
      <c r="V9" s="49"/>
      <c r="W9" s="49"/>
      <c r="X9" s="49"/>
      <c r="Y9" s="49"/>
    </row>
    <row r="10" spans="3:25" ht="142.5" x14ac:dyDescent="0.25">
      <c r="C10" s="3" t="s">
        <v>57</v>
      </c>
      <c r="D10" s="3">
        <v>3</v>
      </c>
      <c r="E10" s="46" t="s">
        <v>65</v>
      </c>
      <c r="F10" s="47" t="s">
        <v>81</v>
      </c>
      <c r="G10" s="28">
        <f>IF(F10=J7,J10*D10)+IF(F10=K7,K10*D10)+IF(F10=L7,L10*D10)</f>
        <v>0</v>
      </c>
      <c r="H10" s="91" t="s">
        <v>227</v>
      </c>
      <c r="I10" s="83"/>
      <c r="J10" s="52">
        <v>1</v>
      </c>
      <c r="K10" s="52">
        <v>0.5</v>
      </c>
      <c r="L10" s="52">
        <v>0</v>
      </c>
      <c r="N10" s="52">
        <f>IF(F10=J7,N7)+IF(F10=K7,N7)+IF(F10=L7,N7)+IF(F10=M7,N7)+IF(F10=O7,O7)</f>
        <v>1</v>
      </c>
      <c r="Q10" s="52">
        <f>D10*N10</f>
        <v>3</v>
      </c>
      <c r="V10" s="49"/>
      <c r="W10" s="49"/>
      <c r="X10" s="49"/>
      <c r="Y10" s="49"/>
    </row>
    <row r="11" spans="3:25" ht="180" x14ac:dyDescent="0.25">
      <c r="C11" s="3" t="s">
        <v>58</v>
      </c>
      <c r="D11" s="3">
        <v>3</v>
      </c>
      <c r="E11" s="46" t="s">
        <v>143</v>
      </c>
      <c r="F11" s="47" t="s">
        <v>80</v>
      </c>
      <c r="G11" s="28">
        <f>IF(F11=J7,J11*D11)+IF(F11=K7,K11*D11)+IF(F11=L7,L11*D11)</f>
        <v>1.5</v>
      </c>
      <c r="H11" s="102" t="s">
        <v>228</v>
      </c>
      <c r="I11" s="84"/>
      <c r="J11" s="52">
        <v>1</v>
      </c>
      <c r="K11" s="52">
        <v>0.5</v>
      </c>
      <c r="L11" s="52">
        <v>0</v>
      </c>
      <c r="N11" s="52">
        <f>IF(F11=J7,N7)+IF(F11=K7,N7)+IF(F11=L7,N7)+IF(F11=M7,N7)+IF(F11=O7,O7)</f>
        <v>1</v>
      </c>
      <c r="O11" s="67"/>
      <c r="P11" s="67"/>
      <c r="Q11" s="52">
        <f t="shared" ref="Q11:Q15" si="0">D11*N11</f>
        <v>3</v>
      </c>
      <c r="V11" s="49"/>
      <c r="W11" s="49"/>
      <c r="X11" s="49"/>
      <c r="Y11" s="49"/>
    </row>
    <row r="12" spans="3:25" ht="90" x14ac:dyDescent="0.25">
      <c r="C12" s="3" t="s">
        <v>59</v>
      </c>
      <c r="D12" s="3">
        <v>2</v>
      </c>
      <c r="E12" s="46" t="s">
        <v>66</v>
      </c>
      <c r="F12" s="47" t="s">
        <v>80</v>
      </c>
      <c r="G12" s="28">
        <f>IF(F12=J7,J12*D12)+IF(F12=K7,K12*D12)</f>
        <v>0</v>
      </c>
      <c r="H12" s="91" t="s">
        <v>229</v>
      </c>
      <c r="I12" s="84"/>
      <c r="J12" s="52">
        <v>1</v>
      </c>
      <c r="K12" s="52">
        <v>0</v>
      </c>
      <c r="N12" s="52">
        <f>IF(F12=J7,N7)+IF(F12=K7,N7)+IF(F12=L7,N7)+IF(F12=M7,N7)+IF(F12=O7,O7)</f>
        <v>1</v>
      </c>
      <c r="Q12" s="52">
        <f t="shared" si="0"/>
        <v>2</v>
      </c>
      <c r="V12" s="49"/>
      <c r="W12" s="49"/>
      <c r="X12" s="49"/>
      <c r="Y12" s="49"/>
    </row>
    <row r="13" spans="3:25" ht="195" x14ac:dyDescent="0.25">
      <c r="C13" s="3" t="s">
        <v>60</v>
      </c>
      <c r="D13" s="11">
        <v>2</v>
      </c>
      <c r="E13" s="46" t="s">
        <v>67</v>
      </c>
      <c r="F13" s="47" t="s">
        <v>79</v>
      </c>
      <c r="G13" s="28">
        <f>IF(F13=J7,J13*D13)+IF(F13=K7,K13*D13)+IF(F13=L7,L13*D13)</f>
        <v>2</v>
      </c>
      <c r="H13" s="4"/>
      <c r="I13" s="83"/>
      <c r="J13" s="52">
        <v>1</v>
      </c>
      <c r="K13" s="52">
        <v>0.5</v>
      </c>
      <c r="L13" s="52">
        <v>0.25</v>
      </c>
      <c r="N13" s="52">
        <f>IF(F13=J7,N7)+IF(F13=K7,N7)+IF(F13=L7,N7)+IF(F13=M7,N7)+IF(F13=O7,O7)</f>
        <v>1</v>
      </c>
      <c r="Q13" s="52">
        <f t="shared" si="0"/>
        <v>2</v>
      </c>
      <c r="V13" s="49"/>
      <c r="W13" s="49"/>
      <c r="X13" s="49"/>
      <c r="Y13" s="49"/>
    </row>
    <row r="14" spans="3:25" ht="90" x14ac:dyDescent="0.25">
      <c r="C14" s="3" t="s">
        <v>61</v>
      </c>
      <c r="D14" s="11">
        <v>3</v>
      </c>
      <c r="E14" s="46" t="s">
        <v>68</v>
      </c>
      <c r="F14" s="47" t="s">
        <v>80</v>
      </c>
      <c r="G14" s="28">
        <f>IF(F14=J7,J14*D14)+IF(F14=K7,K14*D14)+IF(F14=L7,L14*D14)</f>
        <v>0.75</v>
      </c>
      <c r="H14" s="91" t="s">
        <v>230</v>
      </c>
      <c r="I14" s="83"/>
      <c r="J14" s="52">
        <v>1</v>
      </c>
      <c r="K14" s="52">
        <v>0.25</v>
      </c>
      <c r="L14" s="52">
        <v>0</v>
      </c>
      <c r="N14" s="52">
        <f>IF(F14=J7,N7)+IF(F14=K7,N7)+IF(F14=L7,N7)+IF(F14=M7,N7)+IF(F14=O7,O7)</f>
        <v>1</v>
      </c>
      <c r="Q14" s="52">
        <f t="shared" si="0"/>
        <v>3</v>
      </c>
      <c r="V14" s="49"/>
      <c r="W14" s="49"/>
      <c r="X14" s="49"/>
      <c r="Y14" s="49"/>
    </row>
    <row r="15" spans="3:25" ht="75.75" thickBot="1" x14ac:dyDescent="0.3">
      <c r="C15" s="3" t="s">
        <v>62</v>
      </c>
      <c r="D15" s="3">
        <v>4</v>
      </c>
      <c r="E15" s="46" t="s">
        <v>69</v>
      </c>
      <c r="F15" s="48" t="s">
        <v>79</v>
      </c>
      <c r="G15" s="28">
        <f>IF(F15=J7,J15*D15)+IF(F15=K7,K15*D15)+IF(F15=L7,L15*D15)</f>
        <v>4</v>
      </c>
      <c r="H15" s="91" t="s">
        <v>231</v>
      </c>
      <c r="I15" s="83"/>
      <c r="J15" s="52">
        <v>1</v>
      </c>
      <c r="K15" s="52">
        <v>0.25</v>
      </c>
      <c r="L15" s="52">
        <v>0</v>
      </c>
      <c r="N15" s="52">
        <f>IF(F15=J7,N7)+IF(F15=K7,N7)+IF(F15=L7,N7)+IF(F15=M7,N7)+IF(F15=O7,O7)</f>
        <v>1</v>
      </c>
      <c r="Q15" s="52">
        <f t="shared" si="0"/>
        <v>4</v>
      </c>
      <c r="V15" s="49"/>
      <c r="W15" s="49"/>
      <c r="X15" s="49"/>
      <c r="Y15" s="49"/>
    </row>
    <row r="16" spans="3:25" x14ac:dyDescent="0.25">
      <c r="G16" s="59"/>
      <c r="H16" s="8"/>
      <c r="V16" s="49"/>
      <c r="W16" s="49"/>
      <c r="X16" s="49"/>
      <c r="Y16" s="49"/>
    </row>
    <row r="17" spans="3:25" ht="15" customHeight="1" x14ac:dyDescent="0.25">
      <c r="C17" s="106" t="s">
        <v>70</v>
      </c>
      <c r="D17" s="106"/>
      <c r="E17" s="106"/>
      <c r="F17" s="69">
        <f>D8+D9+D10+D11+D12+D13+D14+D15</f>
        <v>24</v>
      </c>
      <c r="G17" s="60"/>
      <c r="V17" s="49"/>
      <c r="W17" s="49"/>
      <c r="X17" s="49"/>
      <c r="Y17" s="49"/>
    </row>
    <row r="18" spans="3:25" ht="15" customHeight="1" x14ac:dyDescent="0.25">
      <c r="C18" s="107" t="s">
        <v>148</v>
      </c>
      <c r="D18" s="107"/>
      <c r="E18" s="107"/>
      <c r="F18" s="61">
        <f>Q15+Q14+Q13+Q12+Q11+Q10+Q9+Q8</f>
        <v>24</v>
      </c>
      <c r="G18" s="60"/>
      <c r="V18" s="49"/>
      <c r="W18" s="49"/>
      <c r="X18" s="49"/>
      <c r="Y18" s="49"/>
    </row>
    <row r="19" spans="3:25" x14ac:dyDescent="0.25">
      <c r="C19" s="107" t="s">
        <v>52</v>
      </c>
      <c r="D19" s="106"/>
      <c r="E19" s="106"/>
      <c r="F19" s="61">
        <f>G8+G9+G10+G11+G12+G13+G14+G15</f>
        <v>14.5</v>
      </c>
      <c r="G19" s="60"/>
      <c r="V19" s="49"/>
      <c r="W19" s="49"/>
      <c r="X19" s="49"/>
      <c r="Y19" s="49"/>
    </row>
    <row r="20" spans="3:25" x14ac:dyDescent="0.25">
      <c r="C20" s="107" t="s">
        <v>53</v>
      </c>
      <c r="D20" s="106"/>
      <c r="E20" s="106"/>
      <c r="F20" s="62">
        <f>F19/F18</f>
        <v>0.60416666666666663</v>
      </c>
      <c r="G20" s="60"/>
      <c r="V20" s="49"/>
      <c r="W20" s="49"/>
      <c r="X20" s="49"/>
      <c r="Y20" s="49"/>
    </row>
    <row r="21" spans="3:25" x14ac:dyDescent="0.25">
      <c r="G21" s="60"/>
      <c r="V21" s="49"/>
      <c r="W21" s="49"/>
      <c r="X21" s="49"/>
      <c r="Y21" s="49"/>
    </row>
    <row r="22" spans="3:25" x14ac:dyDescent="0.25">
      <c r="G22" s="60"/>
      <c r="V22" s="49"/>
      <c r="W22" s="49"/>
      <c r="X22" s="49"/>
      <c r="Y22" s="49"/>
    </row>
    <row r="23" spans="3:25" x14ac:dyDescent="0.25">
      <c r="G23" s="60"/>
      <c r="V23" s="49"/>
      <c r="W23" s="49"/>
      <c r="X23" s="49"/>
      <c r="Y23" s="49"/>
    </row>
    <row r="24" spans="3:25" x14ac:dyDescent="0.25">
      <c r="G24" s="60"/>
      <c r="V24" s="49"/>
      <c r="W24" s="49"/>
      <c r="X24" s="49"/>
      <c r="Y24" s="49"/>
    </row>
    <row r="25" spans="3:25" x14ac:dyDescent="0.25">
      <c r="G25" s="60"/>
      <c r="V25" s="49"/>
      <c r="W25" s="49"/>
      <c r="X25" s="49"/>
      <c r="Y25" s="49"/>
    </row>
    <row r="26" spans="3:25" x14ac:dyDescent="0.25">
      <c r="G26" s="60"/>
      <c r="V26" s="49"/>
      <c r="W26" s="49"/>
      <c r="X26" s="49"/>
      <c r="Y26" s="49"/>
    </row>
    <row r="27" spans="3:25" x14ac:dyDescent="0.25">
      <c r="G27" s="60"/>
      <c r="V27" s="49"/>
      <c r="W27" s="49"/>
      <c r="X27" s="49"/>
      <c r="Y27" s="49"/>
    </row>
    <row r="28" spans="3:25" x14ac:dyDescent="0.25">
      <c r="G28" s="60"/>
      <c r="V28" s="49"/>
      <c r="W28" s="49"/>
      <c r="X28" s="49"/>
      <c r="Y28" s="49"/>
    </row>
    <row r="29" spans="3:25" x14ac:dyDescent="0.25">
      <c r="G29" s="60"/>
      <c r="V29" s="49"/>
      <c r="W29" s="49"/>
      <c r="X29" s="49"/>
      <c r="Y29" s="49"/>
    </row>
    <row r="30" spans="3:25" x14ac:dyDescent="0.25">
      <c r="G30" s="60"/>
      <c r="V30" s="49"/>
      <c r="W30" s="49"/>
      <c r="X30" s="49"/>
      <c r="Y30" s="49"/>
    </row>
    <row r="31" spans="3:25" x14ac:dyDescent="0.25">
      <c r="G31" s="60"/>
      <c r="V31" s="49"/>
      <c r="W31" s="49"/>
      <c r="X31" s="49"/>
      <c r="Y31" s="49"/>
    </row>
    <row r="32" spans="3:25" x14ac:dyDescent="0.25">
      <c r="V32" s="49"/>
      <c r="W32" s="49"/>
      <c r="X32" s="49"/>
      <c r="Y32" s="49"/>
    </row>
    <row r="33" spans="22:25" x14ac:dyDescent="0.25">
      <c r="V33" s="49"/>
      <c r="W33" s="49"/>
      <c r="X33" s="49"/>
      <c r="Y33" s="49"/>
    </row>
    <row r="34" spans="22:25" x14ac:dyDescent="0.25">
      <c r="V34" s="49"/>
      <c r="W34" s="49"/>
      <c r="X34" s="49"/>
      <c r="Y34" s="49"/>
    </row>
    <row r="35" spans="22:25" x14ac:dyDescent="0.25">
      <c r="V35" s="49"/>
      <c r="W35" s="49"/>
      <c r="X35" s="49"/>
      <c r="Y35" s="49"/>
    </row>
    <row r="36" spans="22:25" x14ac:dyDescent="0.25">
      <c r="V36" s="49"/>
      <c r="W36" s="49"/>
      <c r="X36" s="49"/>
      <c r="Y36" s="49"/>
    </row>
    <row r="37" spans="22:25" x14ac:dyDescent="0.25">
      <c r="V37" s="49"/>
      <c r="W37" s="49"/>
      <c r="X37" s="49"/>
      <c r="Y37" s="49"/>
    </row>
  </sheetData>
  <mergeCells count="8">
    <mergeCell ref="C17:E17"/>
    <mergeCell ref="C18:E18"/>
    <mergeCell ref="C19:E19"/>
    <mergeCell ref="C20:E20"/>
    <mergeCell ref="D2:H2"/>
    <mergeCell ref="D3:H3"/>
    <mergeCell ref="D4:H4"/>
    <mergeCell ref="D5:H5"/>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2:T20"/>
  <sheetViews>
    <sheetView topLeftCell="C1" zoomScale="115" zoomScaleNormal="115" zoomScalePageLayoutView="130" workbookViewId="0">
      <selection activeCell="D3" sqref="D3:H5"/>
    </sheetView>
  </sheetViews>
  <sheetFormatPr defaultColWidth="8.7109375" defaultRowHeight="15" x14ac:dyDescent="0.25"/>
  <cols>
    <col min="3" max="3" width="11.42578125" style="2" customWidth="1"/>
    <col min="4" max="4" width="18.140625" style="2" customWidth="1"/>
    <col min="5" max="5" width="59.42578125" style="40" customWidth="1"/>
    <col min="6" max="6" width="14.42578125" style="2" customWidth="1"/>
    <col min="7" max="7" width="12.7109375" style="2" customWidth="1"/>
    <col min="8" max="8" width="35.7109375" style="1" customWidth="1"/>
    <col min="9" max="9" width="35.7109375" customWidth="1"/>
    <col min="10" max="20" width="8.7109375" style="52"/>
  </cols>
  <sheetData>
    <row r="2" spans="3:18" ht="16.5" customHeight="1" x14ac:dyDescent="0.35">
      <c r="D2" s="108" t="s">
        <v>151</v>
      </c>
      <c r="E2" s="109"/>
      <c r="F2" s="109"/>
      <c r="G2" s="109"/>
      <c r="H2" s="109"/>
    </row>
    <row r="3" spans="3:18" ht="15" customHeight="1" x14ac:dyDescent="0.25">
      <c r="D3" s="110" t="s">
        <v>200</v>
      </c>
      <c r="E3" s="111"/>
      <c r="F3" s="111"/>
      <c r="G3" s="111"/>
      <c r="H3" s="112"/>
    </row>
    <row r="4" spans="3:18" ht="15" customHeight="1" x14ac:dyDescent="0.25">
      <c r="D4" s="110" t="s">
        <v>201</v>
      </c>
      <c r="E4" s="111"/>
      <c r="F4" s="111"/>
      <c r="G4" s="111"/>
      <c r="H4" s="112"/>
    </row>
    <row r="5" spans="3:18" ht="15" customHeight="1" x14ac:dyDescent="0.25">
      <c r="D5" s="110" t="s">
        <v>202</v>
      </c>
      <c r="E5" s="111"/>
      <c r="F5" s="111"/>
      <c r="G5" s="111"/>
      <c r="H5" s="112"/>
      <c r="M5" s="53"/>
      <c r="N5" s="53"/>
    </row>
    <row r="7" spans="3:18" ht="45.75" thickBot="1" x14ac:dyDescent="0.3">
      <c r="C7" s="6" t="s">
        <v>0</v>
      </c>
      <c r="D7" s="6" t="s">
        <v>1</v>
      </c>
      <c r="E7" s="5" t="s">
        <v>2</v>
      </c>
      <c r="F7" s="12" t="s">
        <v>30</v>
      </c>
      <c r="G7" s="6" t="s">
        <v>3</v>
      </c>
      <c r="H7" s="14" t="s">
        <v>4</v>
      </c>
      <c r="I7" s="82" t="s">
        <v>152</v>
      </c>
      <c r="J7" s="50" t="s">
        <v>79</v>
      </c>
      <c r="K7" s="51" t="s">
        <v>80</v>
      </c>
      <c r="L7" s="51" t="s">
        <v>81</v>
      </c>
      <c r="M7" s="51" t="s">
        <v>82</v>
      </c>
      <c r="N7" s="51" t="s">
        <v>142</v>
      </c>
      <c r="O7" s="52">
        <v>1</v>
      </c>
      <c r="P7" s="52">
        <v>0</v>
      </c>
    </row>
    <row r="8" spans="3:18" ht="240.75" thickBot="1" x14ac:dyDescent="0.3">
      <c r="C8" s="9" t="s">
        <v>71</v>
      </c>
      <c r="D8" s="42">
        <v>3</v>
      </c>
      <c r="E8" s="29" t="s">
        <v>86</v>
      </c>
      <c r="F8" s="23" t="s">
        <v>79</v>
      </c>
      <c r="G8" s="28">
        <f>IF(F8=J7,J8*D8)+IF(F8=K7,K8*D8)+IF(F8=L7,L8*D8)+IF(F8=M7,M8*D8)</f>
        <v>3</v>
      </c>
      <c r="H8" s="92" t="s">
        <v>232</v>
      </c>
      <c r="I8" s="83"/>
      <c r="J8" s="52">
        <v>1</v>
      </c>
      <c r="K8" s="52">
        <v>0.75</v>
      </c>
      <c r="L8" s="52">
        <v>0.5</v>
      </c>
      <c r="M8" s="52">
        <v>0</v>
      </c>
      <c r="O8" s="52">
        <f>IF(F8=J7,O7)+IF(F8=K7,O7)+IF(F8=L7,O7)+IF(F8=M7,O7)+IF(F8=P7,P7)</f>
        <v>1</v>
      </c>
      <c r="R8" s="52">
        <f>D8*O8</f>
        <v>3</v>
      </c>
    </row>
    <row r="9" spans="3:18" ht="255.75" thickBot="1" x14ac:dyDescent="0.3">
      <c r="C9" s="10" t="s">
        <v>72</v>
      </c>
      <c r="D9" s="41">
        <v>3</v>
      </c>
      <c r="E9" s="46" t="s">
        <v>87</v>
      </c>
      <c r="F9" s="27" t="s">
        <v>79</v>
      </c>
      <c r="G9" s="28">
        <f>IF(F9=J7,J9*D9)+IF(F9=K7,K9*D9)+IF(F9=L7,L9*D9)+IF(F9=M7,M9*D9)+IF(F9=M5,N9*D9)</f>
        <v>3</v>
      </c>
      <c r="H9" s="95" t="s">
        <v>223</v>
      </c>
      <c r="I9" s="83"/>
      <c r="J9" s="52">
        <v>1</v>
      </c>
      <c r="K9" s="52">
        <v>0.75</v>
      </c>
      <c r="L9" s="52">
        <v>0.5</v>
      </c>
      <c r="M9" s="52">
        <v>0.25</v>
      </c>
      <c r="N9" s="52">
        <v>0</v>
      </c>
      <c r="O9" s="52">
        <f>IF(F9=J7,O7)+IF(F9=K7,O7)+IF(F9=L7,O7)+IF(F9=M7,O7)+IF(F9=N7,O7)+IF(F9=P7,P7)</f>
        <v>1</v>
      </c>
      <c r="R9" s="52">
        <f>D9*O9</f>
        <v>3</v>
      </c>
    </row>
    <row r="10" spans="3:18" ht="60.75" thickBot="1" x14ac:dyDescent="0.3">
      <c r="C10" s="10" t="s">
        <v>73</v>
      </c>
      <c r="D10" s="43">
        <v>2</v>
      </c>
      <c r="E10" s="46" t="s">
        <v>88</v>
      </c>
      <c r="F10" s="47" t="s">
        <v>81</v>
      </c>
      <c r="G10" s="28">
        <f>IF(F10=J7,J10*D10)+IF(F10=K7,K10*D10)+IF(F10=L7,L10*D10)</f>
        <v>0.5</v>
      </c>
      <c r="H10" s="85"/>
      <c r="I10" s="83"/>
      <c r="J10" s="52">
        <v>1</v>
      </c>
      <c r="K10" s="52">
        <v>0.5</v>
      </c>
      <c r="L10" s="52">
        <v>0.25</v>
      </c>
      <c r="O10" s="52">
        <f>IF(F10=J7,O7)+IF(F10=K7,O7)+IF(F10=L7,O7)+IF(F10=M7,O7)+IF(F10=P7,P7)</f>
        <v>1</v>
      </c>
      <c r="R10" s="52">
        <f t="shared" ref="R10:R15" si="0">D10*O10</f>
        <v>2</v>
      </c>
    </row>
    <row r="11" spans="3:18" ht="90.75" thickBot="1" x14ac:dyDescent="0.3">
      <c r="C11" s="10" t="s">
        <v>74</v>
      </c>
      <c r="D11" s="41">
        <v>2</v>
      </c>
      <c r="E11" s="46" t="s">
        <v>89</v>
      </c>
      <c r="F11" s="47" t="s">
        <v>79</v>
      </c>
      <c r="G11" s="28">
        <f>IF(F11=J7,J11*D11)+IF(F11=K7,K11*D11)+IF(F11=L7,L11*D11)</f>
        <v>2</v>
      </c>
      <c r="H11" s="94" t="s">
        <v>233</v>
      </c>
      <c r="I11" s="83"/>
      <c r="J11" s="52">
        <v>1</v>
      </c>
      <c r="K11" s="52">
        <v>0.75</v>
      </c>
      <c r="L11" s="52">
        <v>0.25</v>
      </c>
      <c r="O11" s="52">
        <f>IF(F11=J7,O7)+IF(F11=K7,O7)+IF(F11=L7,O7)+IF(F11=M7,O7)+IF(F11=P7,P7)</f>
        <v>1</v>
      </c>
      <c r="R11" s="52">
        <f t="shared" si="0"/>
        <v>2</v>
      </c>
    </row>
    <row r="12" spans="3:18" ht="86.25" thickBot="1" x14ac:dyDescent="0.3">
      <c r="C12" s="10" t="s">
        <v>75</v>
      </c>
      <c r="D12" s="41">
        <v>2</v>
      </c>
      <c r="E12" s="46" t="s">
        <v>90</v>
      </c>
      <c r="F12" s="47" t="s">
        <v>79</v>
      </c>
      <c r="G12" s="28">
        <f>IF(F12=J7,J12*D12)+IF(F12=K7,K12*D12)+IF(F12=L7,L12*D12)</f>
        <v>2</v>
      </c>
      <c r="H12" s="94" t="s">
        <v>233</v>
      </c>
      <c r="I12" s="83"/>
      <c r="J12" s="52">
        <v>1</v>
      </c>
      <c r="K12" s="52">
        <v>0.75</v>
      </c>
      <c r="L12" s="52">
        <v>0.25</v>
      </c>
      <c r="O12" s="52">
        <f>IF(F12=J7,O7)+IF(F12=K7,O7)+IF(F12=L7,O7)+IF(F12=M7,O7)+IF(F12=P7,P7)</f>
        <v>1</v>
      </c>
      <c r="R12" s="52">
        <f t="shared" si="0"/>
        <v>2</v>
      </c>
    </row>
    <row r="13" spans="3:18" ht="225.75" thickBot="1" x14ac:dyDescent="0.3">
      <c r="C13" s="10" t="s">
        <v>76</v>
      </c>
      <c r="D13" s="41">
        <v>3</v>
      </c>
      <c r="E13" s="46" t="s">
        <v>91</v>
      </c>
      <c r="F13" s="47" t="s">
        <v>79</v>
      </c>
      <c r="G13" s="28">
        <f>IF(F13=J7,J13*D13)+IF(F13=K7,K13*D13)+IF(F13=L7,L13*D13)+IF(F13=M7,M13*D13)+IF(F13=N5,N13*D13)</f>
        <v>3</v>
      </c>
      <c r="H13" s="94" t="s">
        <v>233</v>
      </c>
      <c r="I13" s="83"/>
      <c r="J13" s="52">
        <v>1</v>
      </c>
      <c r="K13" s="52">
        <v>0.75</v>
      </c>
      <c r="L13" s="52">
        <v>0.5</v>
      </c>
      <c r="M13" s="52">
        <v>0.25</v>
      </c>
      <c r="N13" s="52">
        <v>0</v>
      </c>
      <c r="O13" s="52">
        <f>IF(F13=J7,O7)+IF(F13=K7,O7)+IF(F13=L7,O7)+IF(F13=M7,O7)+IF(F13=N7,O7)+IF(F13=P7,P7)</f>
        <v>1</v>
      </c>
      <c r="R13" s="52">
        <f t="shared" si="0"/>
        <v>3</v>
      </c>
    </row>
    <row r="14" spans="3:18" ht="150.75" thickBot="1" x14ac:dyDescent="0.3">
      <c r="C14" s="10" t="s">
        <v>77</v>
      </c>
      <c r="D14" s="41">
        <v>3</v>
      </c>
      <c r="E14" s="46" t="s">
        <v>92</v>
      </c>
      <c r="F14" s="47" t="s">
        <v>79</v>
      </c>
      <c r="G14" s="28">
        <f>IF(F14=J7,J14*D14)+IF(F14=K7,K14*D14)+IF(F14=L7,L14*D14)+IF(F14=M7,M14*D14)</f>
        <v>3</v>
      </c>
      <c r="H14" s="94" t="s">
        <v>233</v>
      </c>
      <c r="I14" s="83"/>
      <c r="J14" s="52">
        <v>1</v>
      </c>
      <c r="K14" s="52">
        <v>0.75</v>
      </c>
      <c r="L14" s="52">
        <v>0.5</v>
      </c>
      <c r="M14" s="52">
        <v>0</v>
      </c>
      <c r="O14" s="52">
        <f>IF(F14=J7,O7)+IF(F14=K7,O7)+IF(F14=L7,O7)+IF(F14=M7,O7)+IF(F14=P7,P7)</f>
        <v>1</v>
      </c>
      <c r="R14" s="52">
        <f t="shared" si="0"/>
        <v>3</v>
      </c>
    </row>
    <row r="15" spans="3:18" ht="86.25" thickBot="1" x14ac:dyDescent="0.3">
      <c r="C15" s="10" t="s">
        <v>78</v>
      </c>
      <c r="D15" s="41">
        <v>3</v>
      </c>
      <c r="E15" s="46" t="s">
        <v>93</v>
      </c>
      <c r="F15" s="48" t="s">
        <v>79</v>
      </c>
      <c r="G15" s="28">
        <f>IF(F15=J7,J15*D15)+IF(F15=K7,K15*D15)</f>
        <v>3</v>
      </c>
      <c r="H15" s="94" t="s">
        <v>233</v>
      </c>
      <c r="I15" s="83"/>
      <c r="J15" s="52">
        <v>1</v>
      </c>
      <c r="K15" s="52">
        <v>0</v>
      </c>
      <c r="O15" s="52">
        <f>IF(F15=J7,O7)+IF(F15=K7,O7)+IF(F15=L7,O7)+IF(F15=M7,O7)+IF(F15=P7,P7)</f>
        <v>1</v>
      </c>
      <c r="R15" s="52">
        <f t="shared" si="0"/>
        <v>3</v>
      </c>
    </row>
    <row r="16" spans="3:18" x14ac:dyDescent="0.25">
      <c r="H16" s="8"/>
    </row>
    <row r="17" spans="3:6" x14ac:dyDescent="0.25">
      <c r="C17" s="113" t="s">
        <v>70</v>
      </c>
      <c r="D17" s="114"/>
      <c r="E17" s="115"/>
      <c r="F17" s="69">
        <f>D8+D9+D10+D11+D12+D13+D14+D15</f>
        <v>21</v>
      </c>
    </row>
    <row r="18" spans="3:6" x14ac:dyDescent="0.25">
      <c r="C18" s="116" t="s">
        <v>148</v>
      </c>
      <c r="D18" s="117"/>
      <c r="E18" s="118"/>
      <c r="F18" s="37">
        <f>R15+R14+R13+R12+R11+R10+R9+R8</f>
        <v>21</v>
      </c>
    </row>
    <row r="19" spans="3:6" x14ac:dyDescent="0.25">
      <c r="C19" s="107" t="s">
        <v>52</v>
      </c>
      <c r="D19" s="106"/>
      <c r="E19" s="106"/>
      <c r="F19" s="37">
        <f>G8+G9+G10+G11+G12+G13+G14+G15</f>
        <v>19.5</v>
      </c>
    </row>
    <row r="20" spans="3:6" ht="15.75" thickBot="1" x14ac:dyDescent="0.3">
      <c r="C20" s="107" t="s">
        <v>53</v>
      </c>
      <c r="D20" s="106"/>
      <c r="E20" s="106"/>
      <c r="F20" s="38">
        <f>F19/F18</f>
        <v>0.9285714285714286</v>
      </c>
    </row>
  </sheetData>
  <mergeCells count="8">
    <mergeCell ref="C17:E17"/>
    <mergeCell ref="C18:E18"/>
    <mergeCell ref="C19:E19"/>
    <mergeCell ref="C20:E20"/>
    <mergeCell ref="D2:H2"/>
    <mergeCell ref="D3:H3"/>
    <mergeCell ref="D4:H4"/>
    <mergeCell ref="D5:H5"/>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Y24"/>
  <sheetViews>
    <sheetView zoomScale="115" zoomScaleNormal="115" workbookViewId="0">
      <selection activeCell="D3" sqref="D3:H5"/>
    </sheetView>
  </sheetViews>
  <sheetFormatPr defaultColWidth="8.7109375" defaultRowHeight="15" x14ac:dyDescent="0.25"/>
  <cols>
    <col min="3" max="3" width="11.42578125" style="2" customWidth="1"/>
    <col min="4" max="4" width="18.140625" style="2" customWidth="1"/>
    <col min="5" max="5" width="59.42578125" style="1" customWidth="1"/>
    <col min="6" max="6" width="14.42578125" style="2" customWidth="1"/>
    <col min="7" max="7" width="12.7109375" style="2" customWidth="1"/>
    <col min="8" max="8" width="35.7109375" style="1" customWidth="1"/>
    <col min="9" max="9" width="35.7109375" customWidth="1"/>
    <col min="10" max="25" width="8.7109375" style="52"/>
  </cols>
  <sheetData>
    <row r="2" spans="3:18" ht="16.5" customHeight="1" x14ac:dyDescent="0.35">
      <c r="D2" s="108" t="s">
        <v>151</v>
      </c>
      <c r="E2" s="109"/>
      <c r="F2" s="109"/>
      <c r="G2" s="109"/>
      <c r="H2" s="109"/>
    </row>
    <row r="3" spans="3:18" ht="15" customHeight="1" x14ac:dyDescent="0.25">
      <c r="D3" s="110" t="s">
        <v>200</v>
      </c>
      <c r="E3" s="111"/>
      <c r="F3" s="111"/>
      <c r="G3" s="111"/>
      <c r="H3" s="112"/>
    </row>
    <row r="4" spans="3:18" ht="15" customHeight="1" x14ac:dyDescent="0.25">
      <c r="D4" s="110" t="s">
        <v>201</v>
      </c>
      <c r="E4" s="111"/>
      <c r="F4" s="111"/>
      <c r="G4" s="111"/>
      <c r="H4" s="112"/>
    </row>
    <row r="5" spans="3:18" ht="15" customHeight="1" x14ac:dyDescent="0.25">
      <c r="D5" s="110" t="s">
        <v>202</v>
      </c>
      <c r="E5" s="111"/>
      <c r="F5" s="111"/>
      <c r="G5" s="111"/>
      <c r="H5" s="112"/>
    </row>
    <row r="7" spans="3:18" ht="45.75" thickBot="1" x14ac:dyDescent="0.3">
      <c r="C7" s="12" t="s">
        <v>0</v>
      </c>
      <c r="D7" s="12" t="s">
        <v>1</v>
      </c>
      <c r="E7" s="7" t="s">
        <v>2</v>
      </c>
      <c r="F7" s="12" t="s">
        <v>30</v>
      </c>
      <c r="G7" s="12" t="s">
        <v>3</v>
      </c>
      <c r="H7" s="13" t="s">
        <v>149</v>
      </c>
      <c r="I7" s="82" t="s">
        <v>150</v>
      </c>
      <c r="J7" s="50" t="s">
        <v>79</v>
      </c>
      <c r="K7" s="51" t="s">
        <v>80</v>
      </c>
      <c r="L7" s="51" t="s">
        <v>81</v>
      </c>
      <c r="M7" s="51" t="s">
        <v>82</v>
      </c>
      <c r="N7" s="51" t="s">
        <v>142</v>
      </c>
      <c r="O7" s="52">
        <v>1</v>
      </c>
      <c r="P7" s="52">
        <v>0</v>
      </c>
    </row>
    <row r="8" spans="3:18" ht="102" customHeight="1" x14ac:dyDescent="0.25">
      <c r="C8" s="73" t="s">
        <v>154</v>
      </c>
      <c r="D8" s="3">
        <v>3</v>
      </c>
      <c r="E8" s="63" t="s">
        <v>94</v>
      </c>
      <c r="F8" s="65" t="s">
        <v>79</v>
      </c>
      <c r="G8" s="28">
        <f>IF(F8=J7,J8*D8)+IF(F8=K7,K8*D8)+IF(F8=L7,L8*D8)</f>
        <v>3</v>
      </c>
      <c r="H8" s="103" t="s">
        <v>260</v>
      </c>
      <c r="I8" s="83"/>
      <c r="J8" s="52">
        <v>1</v>
      </c>
      <c r="K8" s="52">
        <v>0.25</v>
      </c>
      <c r="L8" s="52">
        <v>0</v>
      </c>
      <c r="O8" s="52">
        <f>IF(F8=J7,O7)+IF(F8=K7,O7)+IF(F8=L7,O7)+IF(F8=M7,O7)+IF(F8=P7,P7)</f>
        <v>1</v>
      </c>
      <c r="R8" s="52">
        <f>D8*O8</f>
        <v>3</v>
      </c>
    </row>
    <row r="9" spans="3:18" ht="84.75" customHeight="1" x14ac:dyDescent="0.25">
      <c r="C9" s="73" t="s">
        <v>155</v>
      </c>
      <c r="D9" s="3">
        <v>3</v>
      </c>
      <c r="E9" s="63" t="s">
        <v>95</v>
      </c>
      <c r="F9" s="64" t="s">
        <v>79</v>
      </c>
      <c r="G9" s="28">
        <f>IF(F9=J7,J9*D9)+IF(F9=K7,K9*D9)+IF(F9=L7,L9*D9)</f>
        <v>3</v>
      </c>
      <c r="H9" s="103" t="s">
        <v>206</v>
      </c>
      <c r="I9" s="83"/>
      <c r="J9" s="52">
        <v>1</v>
      </c>
      <c r="K9" s="52">
        <v>0.75</v>
      </c>
      <c r="L9" s="52">
        <v>0</v>
      </c>
      <c r="O9" s="52">
        <f>IF(F9=J7,O7)+IF(F9=K7,O7)+IF(F9=L7,O7)+IF(F9=M7,O7)+IF(F9=P7,P7)</f>
        <v>1</v>
      </c>
      <c r="R9" s="52">
        <f>D9*O9</f>
        <v>3</v>
      </c>
    </row>
    <row r="10" spans="3:18" ht="120" customHeight="1" x14ac:dyDescent="0.25">
      <c r="C10" s="73" t="s">
        <v>156</v>
      </c>
      <c r="D10" s="3">
        <v>3</v>
      </c>
      <c r="E10" s="46" t="s">
        <v>96</v>
      </c>
      <c r="F10" s="47" t="s">
        <v>79</v>
      </c>
      <c r="G10" s="28">
        <f>IF(F10=J7,J10*D10)+IF(F10=K7,K10*D10)+IF(F10=L7,L10*D10)</f>
        <v>3</v>
      </c>
      <c r="H10" s="104" t="s">
        <v>207</v>
      </c>
      <c r="I10" s="83"/>
      <c r="J10" s="52">
        <v>1</v>
      </c>
      <c r="K10" s="52">
        <v>0.75</v>
      </c>
      <c r="L10" s="52">
        <v>0</v>
      </c>
      <c r="O10" s="52">
        <f>IF(F10=J7,O7)+IF(F10=K7,O7)+IF(F10=L7,O7)+IF(F10=M7,O7)+IF(F10=P7,P7)</f>
        <v>1</v>
      </c>
      <c r="R10" s="52">
        <f t="shared" ref="R10:R18" si="0">D10*O10</f>
        <v>3</v>
      </c>
    </row>
    <row r="11" spans="3:18" ht="102.75" customHeight="1" x14ac:dyDescent="0.25">
      <c r="C11" s="73" t="s">
        <v>157</v>
      </c>
      <c r="D11" s="3">
        <v>3</v>
      </c>
      <c r="E11" s="46" t="s">
        <v>97</v>
      </c>
      <c r="F11" s="47" t="s">
        <v>79</v>
      </c>
      <c r="G11" s="28">
        <f>IF(F11=J7,J11*D11)+IF(F11=K7,K11*D11)+IF(F11=L7,L11*D11)</f>
        <v>3</v>
      </c>
      <c r="H11" s="104" t="s">
        <v>207</v>
      </c>
      <c r="I11" s="83"/>
      <c r="J11" s="52">
        <v>1</v>
      </c>
      <c r="K11" s="52">
        <v>0.75</v>
      </c>
      <c r="L11" s="52">
        <v>0</v>
      </c>
      <c r="O11" s="52">
        <f>IF(F11=J7,O7)+IF(F11=K7,O7)+IF(F11=L7,O7)+IF(F11=M7,O7)+IF(F11=P7,P7)</f>
        <v>1</v>
      </c>
      <c r="R11" s="52">
        <f t="shared" si="0"/>
        <v>3</v>
      </c>
    </row>
    <row r="12" spans="3:18" ht="300" x14ac:dyDescent="0.25">
      <c r="C12" s="86" t="s">
        <v>158</v>
      </c>
      <c r="D12" s="3">
        <v>2</v>
      </c>
      <c r="E12" s="46" t="s">
        <v>98</v>
      </c>
      <c r="F12" s="47" t="s">
        <v>80</v>
      </c>
      <c r="G12" s="28">
        <f>IF(F12=J7,J12*D12)+IF(F12=K7,K12*D12)+IF(F12=L7,L12*D12)+IF(F12=M7,M12*D12)+IF(F12=N7,N12*D12)</f>
        <v>1.5</v>
      </c>
      <c r="H12" s="104" t="s">
        <v>208</v>
      </c>
      <c r="I12" s="83"/>
      <c r="J12" s="52">
        <v>1</v>
      </c>
      <c r="K12" s="52">
        <v>0.75</v>
      </c>
      <c r="L12" s="52">
        <v>0.5</v>
      </c>
      <c r="M12" s="52">
        <v>0.25</v>
      </c>
      <c r="N12" s="52">
        <v>0</v>
      </c>
      <c r="O12" s="52">
        <f>IF(F12=J7,O7)+IF(F12=K7,O7)+IF(F12=L7,O7)+IF(F12=M7,O7)+IF(F12=N7,O7)+IF(F12=P7,P7)</f>
        <v>1</v>
      </c>
      <c r="R12" s="52">
        <f t="shared" si="0"/>
        <v>2</v>
      </c>
    </row>
    <row r="13" spans="3:18" ht="125.25" customHeight="1" x14ac:dyDescent="0.25">
      <c r="C13" s="86" t="s">
        <v>159</v>
      </c>
      <c r="D13" s="3">
        <v>3</v>
      </c>
      <c r="E13" s="46" t="s">
        <v>99</v>
      </c>
      <c r="F13" s="47" t="s">
        <v>81</v>
      </c>
      <c r="G13" s="28">
        <f>IF(F13=J7,J13*D13)+IF(F13=K7,K13*D13)+IF(F13=L7,L13*D13)</f>
        <v>0</v>
      </c>
      <c r="H13" s="104" t="s">
        <v>234</v>
      </c>
      <c r="I13" s="83"/>
      <c r="J13" s="52">
        <v>1</v>
      </c>
      <c r="K13" s="52">
        <v>0.75</v>
      </c>
      <c r="L13" s="52">
        <v>0</v>
      </c>
      <c r="O13" s="52">
        <f>IF(F13=J7,O7)+IF(F13=K7,O7)+IF(F13=L7,O7)+IF(F13=M7,O7)+IF(F13=P7,P7)</f>
        <v>1</v>
      </c>
      <c r="R13" s="52">
        <f t="shared" si="0"/>
        <v>3</v>
      </c>
    </row>
    <row r="14" spans="3:18" ht="110.25" customHeight="1" x14ac:dyDescent="0.25">
      <c r="C14" s="73" t="s">
        <v>160</v>
      </c>
      <c r="D14" s="3">
        <v>3</v>
      </c>
      <c r="E14" s="46" t="s">
        <v>100</v>
      </c>
      <c r="F14" s="47" t="s">
        <v>142</v>
      </c>
      <c r="G14" s="28">
        <f>IF(F14=J7,J14*D14)+IF(F14=K7,K14*D14)+IF(F14=L7,L14*D14)+IF(F14=M7,M14*D14)+IF(F14=N7,N14*D14)</f>
        <v>0</v>
      </c>
      <c r="H14" s="104" t="s">
        <v>235</v>
      </c>
      <c r="I14" s="83"/>
      <c r="J14" s="52">
        <v>1</v>
      </c>
      <c r="K14" s="52">
        <v>0.75</v>
      </c>
      <c r="L14" s="52">
        <v>0.5</v>
      </c>
      <c r="M14" s="52">
        <v>0.25</v>
      </c>
      <c r="O14" s="52">
        <f>IF(F14=J7,O7)+IF(F14=K7,O7)+IF(F14=L7,O7)+IF(F14=M7,O7)+IF(F14=N7,O7)+IF(F14=P7,P7)</f>
        <v>1</v>
      </c>
      <c r="R14" s="52">
        <f t="shared" si="0"/>
        <v>3</v>
      </c>
    </row>
    <row r="15" spans="3:18" ht="141" customHeight="1" x14ac:dyDescent="0.25">
      <c r="C15" s="73" t="s">
        <v>161</v>
      </c>
      <c r="D15" s="3">
        <v>3</v>
      </c>
      <c r="E15" s="46" t="s">
        <v>101</v>
      </c>
      <c r="F15" s="47" t="s">
        <v>80</v>
      </c>
      <c r="G15" s="28">
        <f>IF(F15=J7,J15*D15)+IF(F15=K7,K15*D15)+IF(F15=L7,L15*D15)</f>
        <v>2.25</v>
      </c>
      <c r="H15" s="98"/>
      <c r="I15" s="83"/>
      <c r="J15" s="52">
        <v>1</v>
      </c>
      <c r="K15" s="52">
        <v>0.75</v>
      </c>
      <c r="L15" s="52">
        <v>0</v>
      </c>
      <c r="O15" s="52">
        <f>IF(F15=J7,O7)+IF(F15=K7,O7)+IF(F15=L7,O7)+IF(F15=M7,O7)+IF(F15=N7,O7)+IF(F15=P7,P7)</f>
        <v>1</v>
      </c>
      <c r="R15" s="52">
        <f t="shared" si="0"/>
        <v>3</v>
      </c>
    </row>
    <row r="16" spans="3:18" ht="60" x14ac:dyDescent="0.25">
      <c r="C16" s="73" t="s">
        <v>261</v>
      </c>
      <c r="D16" s="3">
        <v>3</v>
      </c>
      <c r="E16" s="46" t="s">
        <v>102</v>
      </c>
      <c r="F16" s="47" t="s">
        <v>80</v>
      </c>
      <c r="G16" s="28">
        <f>IF(F16=J7,J16*D16)+IF(F16=K7,K16*D16)</f>
        <v>0</v>
      </c>
      <c r="H16" s="104" t="s">
        <v>236</v>
      </c>
      <c r="I16" s="83"/>
      <c r="J16" s="52">
        <v>1</v>
      </c>
      <c r="K16" s="52">
        <v>0</v>
      </c>
      <c r="O16" s="52">
        <f>IF(F16=J7,O7)+IF(F16=K7,O7)+IF(F16=L7,O7)+IF(F16=M7,O7)+IF(F16=P7,P7)</f>
        <v>1</v>
      </c>
      <c r="R16" s="52">
        <f t="shared" si="0"/>
        <v>3</v>
      </c>
    </row>
    <row r="17" spans="3:18" ht="123" customHeight="1" x14ac:dyDescent="0.25">
      <c r="C17" s="73" t="s">
        <v>162</v>
      </c>
      <c r="D17" s="3">
        <v>3</v>
      </c>
      <c r="E17" s="46" t="s">
        <v>103</v>
      </c>
      <c r="F17" s="47" t="s">
        <v>79</v>
      </c>
      <c r="G17" s="28">
        <f>IF(F17=J7,J17*D17)+IF(F17=K7,K17*D17)+IF(F17=L7,L17*D17)+IF(F17=M7,M17*D17)</f>
        <v>3</v>
      </c>
      <c r="H17" s="104" t="s">
        <v>206</v>
      </c>
      <c r="I17" s="83"/>
      <c r="J17" s="52">
        <v>1</v>
      </c>
      <c r="K17" s="52">
        <v>0.75</v>
      </c>
      <c r="L17" s="52">
        <v>0.5</v>
      </c>
      <c r="M17" s="52">
        <v>0</v>
      </c>
      <c r="O17" s="52">
        <f>IF(F17=J7,O7)+IF(F17=K7,O7)+IF(F17=L7,O7)+IF(F17=M7,O7)+IF(F17=P7,P7)</f>
        <v>1</v>
      </c>
      <c r="R17" s="52">
        <f t="shared" si="0"/>
        <v>3</v>
      </c>
    </row>
    <row r="18" spans="3:18" ht="247.5" customHeight="1" x14ac:dyDescent="0.25">
      <c r="C18" s="73" t="s">
        <v>163</v>
      </c>
      <c r="D18" s="3">
        <v>3</v>
      </c>
      <c r="E18" s="46" t="s">
        <v>104</v>
      </c>
      <c r="F18" s="47" t="s">
        <v>79</v>
      </c>
      <c r="G18" s="28">
        <f>IF(F18=J7,J18*D18)+IF(F18=K7,K18*D18)+IF(F18=L7,L18*D18)+IF(F18=M7,M18*D18)</f>
        <v>3</v>
      </c>
      <c r="H18" s="104" t="s">
        <v>206</v>
      </c>
      <c r="I18" s="83"/>
      <c r="J18" s="52">
        <v>1</v>
      </c>
      <c r="K18" s="52">
        <v>0.75</v>
      </c>
      <c r="L18" s="52">
        <v>0.25</v>
      </c>
      <c r="M18" s="52">
        <v>0</v>
      </c>
      <c r="O18" s="52">
        <f>IF(F18=J7,O7)+IF(F18=K7,O7)+IF(F18=L7,O7)+IF(F18=M7,O7)+IF(F18=P7,P7)</f>
        <v>1</v>
      </c>
      <c r="R18" s="52">
        <f t="shared" si="0"/>
        <v>3</v>
      </c>
    </row>
    <row r="19" spans="3:18" ht="255.75" customHeight="1" thickBot="1" x14ac:dyDescent="0.3">
      <c r="C19" s="73" t="s">
        <v>164</v>
      </c>
      <c r="D19" s="3">
        <v>3</v>
      </c>
      <c r="E19" s="46" t="s">
        <v>105</v>
      </c>
      <c r="F19" s="48" t="s">
        <v>81</v>
      </c>
      <c r="G19" s="75">
        <f>IF(F19=J7,J19*D19)+IF(F19=K7,K19*D19)+IF(F19=L7,L19*D19)+IF(F19=M7,M19*D19)</f>
        <v>0.75</v>
      </c>
      <c r="H19" s="103" t="s">
        <v>206</v>
      </c>
      <c r="I19" s="83"/>
      <c r="J19" s="52">
        <v>1</v>
      </c>
      <c r="K19" s="52">
        <v>0.5</v>
      </c>
      <c r="L19" s="52">
        <v>0.25</v>
      </c>
      <c r="M19" s="52">
        <v>0</v>
      </c>
      <c r="O19" s="52">
        <f>IF(F19=J7,O7)+IF(F19=K7,O7)+IF(F19=L7,O7)+IF(F19=M7,O7)+IF(F19=P7,P7)</f>
        <v>1</v>
      </c>
      <c r="R19" s="52">
        <f>D19*O19</f>
        <v>3</v>
      </c>
    </row>
    <row r="20" spans="3:18" x14ac:dyDescent="0.25">
      <c r="G20" s="60"/>
      <c r="H20" s="8"/>
    </row>
    <row r="21" spans="3:18" ht="15" customHeight="1" x14ac:dyDescent="0.25">
      <c r="C21" s="106" t="s">
        <v>70</v>
      </c>
      <c r="D21" s="106"/>
      <c r="E21" s="106"/>
      <c r="F21" s="69">
        <f>D8+D9+D10+D11+D12+D13+D14+D15+D16+D17+D18+D19</f>
        <v>35</v>
      </c>
    </row>
    <row r="22" spans="3:18" x14ac:dyDescent="0.25">
      <c r="C22" s="107" t="s">
        <v>148</v>
      </c>
      <c r="D22" s="107"/>
      <c r="E22" s="107"/>
      <c r="F22" s="61">
        <f>R19+R18+R17+R16+R15+R14+R13+R12+R11+R10+R9+R8</f>
        <v>35</v>
      </c>
    </row>
    <row r="23" spans="3:18" ht="15" customHeight="1" x14ac:dyDescent="0.25">
      <c r="C23" s="107" t="s">
        <v>52</v>
      </c>
      <c r="D23" s="106"/>
      <c r="E23" s="106"/>
      <c r="F23" s="61">
        <f>G8+G9+G10+G11+G12+G13+G14+G15+G16+G17+G18+G19</f>
        <v>22.5</v>
      </c>
    </row>
    <row r="24" spans="3:18" x14ac:dyDescent="0.25">
      <c r="C24" s="107" t="s">
        <v>53</v>
      </c>
      <c r="D24" s="106"/>
      <c r="E24" s="106"/>
      <c r="F24" s="62">
        <f>F23/F22</f>
        <v>0.6428571428571429</v>
      </c>
    </row>
  </sheetData>
  <mergeCells count="8">
    <mergeCell ref="C21:E21"/>
    <mergeCell ref="C22:E22"/>
    <mergeCell ref="C23:E23"/>
    <mergeCell ref="C24:E24"/>
    <mergeCell ref="D2:H2"/>
    <mergeCell ref="D3:H3"/>
    <mergeCell ref="D4:H4"/>
    <mergeCell ref="D5:H5"/>
  </mergeCells>
  <hyperlinks>
    <hyperlink ref="H8" r:id="rId1" display="http://www.cga.kz/index.php?module=Start"/>
  </hyperlinks>
  <pageMargins left="0.7" right="0.7" top="0.75" bottom="0.75" header="0.3" footer="0.3"/>
  <pageSetup paperSize="9" orientation="portrait"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A49"/>
  <sheetViews>
    <sheetView zoomScale="115" zoomScaleNormal="115" workbookViewId="0">
      <selection activeCell="D3" sqref="D3:H5"/>
    </sheetView>
  </sheetViews>
  <sheetFormatPr defaultColWidth="8.7109375" defaultRowHeight="15" x14ac:dyDescent="0.25"/>
  <cols>
    <col min="3" max="3" width="11.42578125" style="2" customWidth="1"/>
    <col min="4" max="4" width="18.140625" style="2" customWidth="1"/>
    <col min="5" max="5" width="59.42578125" style="1" customWidth="1"/>
    <col min="6" max="6" width="14.42578125" style="2" customWidth="1"/>
    <col min="7" max="7" width="12.7109375" style="2" customWidth="1"/>
    <col min="8" max="8" width="35.7109375" style="1" customWidth="1"/>
    <col min="9" max="9" width="35.7109375" customWidth="1"/>
    <col min="10" max="21" width="8.7109375" style="52"/>
    <col min="22" max="27" width="8.7109375" style="70"/>
  </cols>
  <sheetData>
    <row r="2" spans="3:18" ht="16.5" customHeight="1" x14ac:dyDescent="0.35">
      <c r="D2" s="108" t="s">
        <v>151</v>
      </c>
      <c r="E2" s="109"/>
      <c r="F2" s="109"/>
      <c r="G2" s="109"/>
      <c r="H2" s="109"/>
    </row>
    <row r="3" spans="3:18" ht="15" customHeight="1" x14ac:dyDescent="0.25">
      <c r="D3" s="110" t="s">
        <v>200</v>
      </c>
      <c r="E3" s="111"/>
      <c r="F3" s="111"/>
      <c r="G3" s="111"/>
      <c r="H3" s="112"/>
    </row>
    <row r="4" spans="3:18" ht="15" customHeight="1" x14ac:dyDescent="0.25">
      <c r="D4" s="110" t="s">
        <v>201</v>
      </c>
      <c r="E4" s="111"/>
      <c r="F4" s="111"/>
      <c r="G4" s="111"/>
      <c r="H4" s="112"/>
    </row>
    <row r="5" spans="3:18" ht="15" customHeight="1" x14ac:dyDescent="0.25">
      <c r="D5" s="110" t="s">
        <v>202</v>
      </c>
      <c r="E5" s="111"/>
      <c r="F5" s="111"/>
      <c r="G5" s="111"/>
      <c r="H5" s="112"/>
    </row>
    <row r="7" spans="3:18" ht="45.75" thickBot="1" x14ac:dyDescent="0.3">
      <c r="C7" s="71" t="s">
        <v>0</v>
      </c>
      <c r="D7" s="71" t="s">
        <v>1</v>
      </c>
      <c r="E7" s="71" t="s">
        <v>2</v>
      </c>
      <c r="F7" s="12" t="s">
        <v>30</v>
      </c>
      <c r="G7" s="71" t="s">
        <v>3</v>
      </c>
      <c r="H7" s="72" t="s">
        <v>153</v>
      </c>
      <c r="I7" s="82" t="s">
        <v>150</v>
      </c>
      <c r="J7" s="50" t="s">
        <v>79</v>
      </c>
      <c r="K7" s="51" t="s">
        <v>80</v>
      </c>
      <c r="L7" s="51" t="s">
        <v>81</v>
      </c>
      <c r="M7" s="51" t="s">
        <v>82</v>
      </c>
      <c r="N7" s="51" t="s">
        <v>142</v>
      </c>
      <c r="O7" s="52">
        <v>1</v>
      </c>
      <c r="P7" s="52">
        <v>0</v>
      </c>
    </row>
    <row r="8" spans="3:18" ht="120" x14ac:dyDescent="0.25">
      <c r="C8" s="86" t="s">
        <v>165</v>
      </c>
      <c r="D8" s="39">
        <v>2</v>
      </c>
      <c r="E8" s="54" t="s">
        <v>106</v>
      </c>
      <c r="F8" s="65" t="s">
        <v>79</v>
      </c>
      <c r="G8" s="28">
        <f>IF(F8=J7,J8*D8)+IF(F8=K7,K8*D8)</f>
        <v>2</v>
      </c>
      <c r="H8" s="95" t="s">
        <v>237</v>
      </c>
      <c r="I8" s="83"/>
      <c r="J8" s="52">
        <v>1</v>
      </c>
      <c r="K8" s="52">
        <v>0</v>
      </c>
      <c r="O8" s="52">
        <f>IF(F8=J7,O7)+IF(F8=K7,O7)+IF(F8=L7,O7)+IF(F8=M7,O7)+IF(F8=P7,P7)</f>
        <v>1</v>
      </c>
      <c r="R8" s="52">
        <f>O8*D8</f>
        <v>2</v>
      </c>
    </row>
    <row r="9" spans="3:18" ht="60" x14ac:dyDescent="0.25">
      <c r="C9" s="87" t="s">
        <v>166</v>
      </c>
      <c r="D9" s="39">
        <v>4</v>
      </c>
      <c r="E9" s="45" t="s">
        <v>107</v>
      </c>
      <c r="F9" s="64" t="s">
        <v>80</v>
      </c>
      <c r="G9" s="28">
        <f>IF(F9=J7,J9*D9)+IF(F9=K7,K9*D9)</f>
        <v>0</v>
      </c>
      <c r="H9" s="96" t="s">
        <v>238</v>
      </c>
      <c r="I9" s="83"/>
      <c r="J9" s="52">
        <v>1</v>
      </c>
      <c r="K9" s="52">
        <v>0</v>
      </c>
      <c r="O9" s="52">
        <f>IF(F9=J7,O7)+IF(F9=K7,O7)+IF(F9=L7,O7)+IF(F9=M7,O7)+IF(F9=N7,O7)+IF(F9=P7,P7)</f>
        <v>1</v>
      </c>
      <c r="R9" s="52">
        <f t="shared" ref="R9:R44" si="0">O9*D9</f>
        <v>4</v>
      </c>
    </row>
    <row r="10" spans="3:18" ht="105" x14ac:dyDescent="0.25">
      <c r="C10" s="87" t="s">
        <v>167</v>
      </c>
      <c r="D10" s="39">
        <v>2</v>
      </c>
      <c r="E10" s="55" t="s">
        <v>108</v>
      </c>
      <c r="F10" s="66" t="s">
        <v>79</v>
      </c>
      <c r="G10" s="28">
        <f>IF(F10=J7,J10*D10)+IF(F10=K7,K10*D10)+IF(F10=L7,L10*D10)</f>
        <v>2</v>
      </c>
      <c r="H10" s="95" t="s">
        <v>239</v>
      </c>
      <c r="I10" s="83"/>
      <c r="J10" s="52">
        <v>1</v>
      </c>
      <c r="K10" s="52">
        <v>0.25</v>
      </c>
      <c r="L10" s="52">
        <v>0</v>
      </c>
      <c r="O10" s="52">
        <f>IF(F10=J7,O7)+IF(F10=K7,O7)+IF(F10=L7,O7)+IF(F10=M7,O7)+IF(F10=P7,P7)</f>
        <v>1</v>
      </c>
      <c r="R10" s="52">
        <f t="shared" si="0"/>
        <v>2</v>
      </c>
    </row>
    <row r="11" spans="3:18" ht="105" x14ac:dyDescent="0.25">
      <c r="C11" s="73" t="s">
        <v>168</v>
      </c>
      <c r="D11" s="3">
        <v>4</v>
      </c>
      <c r="E11" s="46" t="s">
        <v>109</v>
      </c>
      <c r="F11" s="64" t="s">
        <v>79</v>
      </c>
      <c r="G11" s="28">
        <f>IF(F11=J7,J11*D11)+IF(F11=K7,K11*D11)+IF(F11=L7,L11*D11)+IF(F11=M7,M11*D11)</f>
        <v>4</v>
      </c>
      <c r="H11" s="96" t="s">
        <v>240</v>
      </c>
      <c r="I11" s="83"/>
      <c r="J11" s="52">
        <v>1</v>
      </c>
      <c r="K11" s="52">
        <v>0.75</v>
      </c>
      <c r="L11" s="52">
        <v>0.5</v>
      </c>
      <c r="M11" s="52">
        <v>0.25</v>
      </c>
      <c r="O11" s="52">
        <f>IF(F11=J7,O7)+IF(F11=K7,O7)+IF(F11=L7,O7)+IF(F11=M7,O7)+IF(F11=P7,P7)</f>
        <v>1</v>
      </c>
      <c r="R11" s="52">
        <f t="shared" si="0"/>
        <v>4</v>
      </c>
    </row>
    <row r="12" spans="3:18" ht="75" x14ac:dyDescent="0.25">
      <c r="C12" s="73" t="s">
        <v>169</v>
      </c>
      <c r="D12" s="3">
        <v>3</v>
      </c>
      <c r="E12" s="46" t="s">
        <v>199</v>
      </c>
      <c r="F12" s="64" t="s">
        <v>80</v>
      </c>
      <c r="G12" s="28">
        <f>IF(F12=J7,J12*D12)+IF(F12=K7,K12*D12)+IF(F12=L7,L12*D12)+IF(F12=M7,M12*D12)</f>
        <v>2.25</v>
      </c>
      <c r="H12" s="93"/>
      <c r="I12" s="83"/>
      <c r="J12" s="52">
        <v>1</v>
      </c>
      <c r="K12" s="52">
        <v>0.75</v>
      </c>
      <c r="L12" s="52">
        <v>0.5</v>
      </c>
      <c r="M12" s="52">
        <v>0.25</v>
      </c>
      <c r="O12" s="52">
        <f>IF(F12=J7,O7)+IF(F12=K7,O7)+IF(F12=L7,O7)+IF(F12=M7,O7)+IF(F12=P7,P7)</f>
        <v>1</v>
      </c>
      <c r="R12" s="52">
        <f t="shared" si="0"/>
        <v>3</v>
      </c>
    </row>
    <row r="13" spans="3:18" ht="75" x14ac:dyDescent="0.25">
      <c r="C13" s="73" t="s">
        <v>170</v>
      </c>
      <c r="D13" s="3">
        <v>3</v>
      </c>
      <c r="E13" s="46" t="s">
        <v>110</v>
      </c>
      <c r="F13" s="66" t="s">
        <v>81</v>
      </c>
      <c r="G13" s="28">
        <f>IF(F13=J7,J13*D13)+IF(F13=K7,K13*D13)+IF(F13=L7,L13*D13)</f>
        <v>0.75</v>
      </c>
      <c r="H13" s="105" t="s">
        <v>209</v>
      </c>
      <c r="I13" s="83"/>
      <c r="J13" s="52">
        <v>1</v>
      </c>
      <c r="K13" s="52">
        <v>0.75</v>
      </c>
      <c r="L13" s="52">
        <v>0.25</v>
      </c>
      <c r="O13" s="52">
        <f>IF(F13=J7,O7)+IF(F13=K7,O7)+IF(F13=L7,O7)+IF(F13=M7,O7)+IF(F13=N7,O7)+IF(F13=P7,P7)</f>
        <v>1</v>
      </c>
      <c r="R13" s="52">
        <f t="shared" si="0"/>
        <v>3</v>
      </c>
    </row>
    <row r="14" spans="3:18" ht="75" x14ac:dyDescent="0.25">
      <c r="C14" s="73" t="s">
        <v>171</v>
      </c>
      <c r="D14" s="3">
        <v>4</v>
      </c>
      <c r="E14" s="55" t="s">
        <v>111</v>
      </c>
      <c r="F14" s="64" t="s">
        <v>81</v>
      </c>
      <c r="G14" s="28">
        <f>+IF(F14=J7,J14*D14)+IF(F14=K7,K14*D14)+IF(F14=L7,L14*D14)</f>
        <v>0</v>
      </c>
      <c r="H14" s="96" t="s">
        <v>248</v>
      </c>
      <c r="I14" s="83"/>
      <c r="J14" s="52">
        <v>1</v>
      </c>
      <c r="K14" s="52">
        <v>0.5</v>
      </c>
      <c r="L14" s="52">
        <v>0</v>
      </c>
      <c r="O14" s="52">
        <f>IF(F14=J7,O7)+IF(F14=K7,O7)+IF(F14=L7,O7)+IF(F14=M7,O7)+IF(F14=N7,O7)+IF(F14=P7,P7)</f>
        <v>1</v>
      </c>
      <c r="R14" s="52">
        <f t="shared" si="0"/>
        <v>4</v>
      </c>
    </row>
    <row r="15" spans="3:18" ht="60" x14ac:dyDescent="0.25">
      <c r="C15" s="73" t="s">
        <v>172</v>
      </c>
      <c r="D15" s="3">
        <v>3</v>
      </c>
      <c r="E15" s="46" t="s">
        <v>112</v>
      </c>
      <c r="F15" s="64" t="s">
        <v>79</v>
      </c>
      <c r="G15" s="28">
        <f>IF(F15=J7,J15*D15)+IF(F15=K7,K15*D15)</f>
        <v>3</v>
      </c>
      <c r="H15" s="96" t="s">
        <v>242</v>
      </c>
      <c r="I15" s="83"/>
      <c r="J15" s="52">
        <v>1</v>
      </c>
      <c r="K15" s="52">
        <v>0</v>
      </c>
      <c r="O15" s="52">
        <f>IF(F15=J7,O7)+IF(F15=K7,O7)+IF(F15=L7,O7)+IF(F15=M7,O7)+IF(F15=P7,P7)</f>
        <v>1</v>
      </c>
      <c r="R15" s="52">
        <f t="shared" si="0"/>
        <v>3</v>
      </c>
    </row>
    <row r="16" spans="3:18" ht="105" x14ac:dyDescent="0.25">
      <c r="C16" s="73" t="s">
        <v>173</v>
      </c>
      <c r="D16" s="3">
        <v>3</v>
      </c>
      <c r="E16" s="46" t="s">
        <v>113</v>
      </c>
      <c r="F16" s="66" t="s">
        <v>79</v>
      </c>
      <c r="G16" s="28">
        <f>IF(F16=J7,J16*D16)+IF(F16=K7,K16*D16)</f>
        <v>3</v>
      </c>
      <c r="H16" s="96" t="s">
        <v>243</v>
      </c>
      <c r="I16" s="83"/>
      <c r="J16" s="52">
        <v>1</v>
      </c>
      <c r="K16" s="52">
        <v>0</v>
      </c>
      <c r="O16" s="52">
        <f>IF(F16=J7,O7)+IF(F16=K7,O7)+IF(F16=L7,O7)+IF(F16=M7,O7)+IF(F16=P7,P7)</f>
        <v>1</v>
      </c>
      <c r="R16" s="52">
        <f t="shared" si="0"/>
        <v>3</v>
      </c>
    </row>
    <row r="17" spans="3:18" ht="75" x14ac:dyDescent="0.25">
      <c r="C17" s="73" t="s">
        <v>84</v>
      </c>
      <c r="D17" s="3">
        <v>3</v>
      </c>
      <c r="E17" s="46" t="s">
        <v>114</v>
      </c>
      <c r="F17" s="64" t="s">
        <v>79</v>
      </c>
      <c r="G17" s="28">
        <f>IF(F17=J7,J17*D17)+IF(F17=K7,K17*D17)</f>
        <v>3</v>
      </c>
      <c r="H17" s="96" t="s">
        <v>222</v>
      </c>
      <c r="I17" s="83"/>
      <c r="J17" s="52">
        <v>1</v>
      </c>
      <c r="K17" s="52">
        <v>0</v>
      </c>
      <c r="O17" s="52">
        <f>IF(F17=J7,O7)+IF(F17=K7,O7)+IF(F17=L7,O7)+IF(F17=M7,O7)+IF(F17=P7,P7)</f>
        <v>1</v>
      </c>
      <c r="R17" s="52">
        <f t="shared" si="0"/>
        <v>3</v>
      </c>
    </row>
    <row r="18" spans="3:18" ht="90" x14ac:dyDescent="0.25">
      <c r="C18" s="73" t="s">
        <v>174</v>
      </c>
      <c r="D18" s="3">
        <v>4</v>
      </c>
      <c r="E18" s="46" t="s">
        <v>115</v>
      </c>
      <c r="F18" s="64" t="s">
        <v>79</v>
      </c>
      <c r="G18" s="28">
        <f>IF(F18=J7,J18*D18)+IF(F18=K7,K18*D18)+IF(F18=L7,L18*D18)</f>
        <v>4</v>
      </c>
      <c r="H18" s="96" t="s">
        <v>243</v>
      </c>
      <c r="I18" s="83"/>
      <c r="J18" s="52">
        <v>1</v>
      </c>
      <c r="K18" s="52">
        <v>0.5</v>
      </c>
      <c r="L18" s="52">
        <v>0.25</v>
      </c>
      <c r="O18" s="52">
        <f>IF(F18=J7,O7)+IF(F18=K7,O7)+IF(F18=L7,O7)+IF(F18=M7,O7)+IF(F18=P7,P7)</f>
        <v>1</v>
      </c>
      <c r="R18" s="52">
        <f t="shared" si="0"/>
        <v>4</v>
      </c>
    </row>
    <row r="19" spans="3:18" ht="180" x14ac:dyDescent="0.25">
      <c r="C19" s="73" t="s">
        <v>175</v>
      </c>
      <c r="D19" s="3">
        <v>4</v>
      </c>
      <c r="E19" s="46" t="s">
        <v>116</v>
      </c>
      <c r="F19" s="66" t="s">
        <v>142</v>
      </c>
      <c r="G19" s="28">
        <f>IF(F19=J7,J19*D19)+IF(F19=K7,K19*D19)+IF(F19=L7,L19*D19)+IF(F19=M7,M19*D19)+IF(F19=N7,N19*D19)</f>
        <v>0</v>
      </c>
      <c r="H19" s="96" t="s">
        <v>257</v>
      </c>
      <c r="I19" s="83"/>
      <c r="J19" s="52">
        <v>1</v>
      </c>
      <c r="K19" s="52">
        <v>0.75</v>
      </c>
      <c r="L19" s="52">
        <v>0.5</v>
      </c>
      <c r="M19" s="52">
        <v>0.25</v>
      </c>
      <c r="N19" s="52">
        <v>0</v>
      </c>
      <c r="O19" s="52">
        <f>IF(F19=J7,O7)+IF(F19=K7,O7)+IF(F19=L7,O7)+IF(F19=M7,O7)+IF(F19=N7,O7)+IF(F19=P7,P7)</f>
        <v>1</v>
      </c>
      <c r="R19" s="52">
        <f>O19*D19</f>
        <v>4</v>
      </c>
    </row>
    <row r="20" spans="3:18" ht="60" x14ac:dyDescent="0.25">
      <c r="C20" s="73" t="s">
        <v>176</v>
      </c>
      <c r="D20" s="3">
        <v>1</v>
      </c>
      <c r="E20" s="46" t="s">
        <v>117</v>
      </c>
      <c r="F20" s="64" t="s">
        <v>79</v>
      </c>
      <c r="G20" s="28">
        <f>IF(F20=J7,J20*D20)+IF(F20=K7,K20*D20)</f>
        <v>1</v>
      </c>
      <c r="H20" s="96" t="s">
        <v>244</v>
      </c>
      <c r="I20" s="83"/>
      <c r="J20" s="52">
        <v>1</v>
      </c>
      <c r="K20" s="52">
        <v>0</v>
      </c>
      <c r="O20" s="52">
        <f>IF(F20=J7,O7)+IF(F20=K7,O7)+IF(F20=L7,O7)+IF(F20=M7,O7)+IF(F20=P7,P7)</f>
        <v>1</v>
      </c>
      <c r="R20" s="52">
        <f t="shared" si="0"/>
        <v>1</v>
      </c>
    </row>
    <row r="21" spans="3:18" ht="180" x14ac:dyDescent="0.25">
      <c r="C21" s="73" t="s">
        <v>177</v>
      </c>
      <c r="D21" s="71">
        <v>4</v>
      </c>
      <c r="E21" s="46" t="s">
        <v>118</v>
      </c>
      <c r="F21" s="64" t="s">
        <v>80</v>
      </c>
      <c r="G21" s="28">
        <f>IF(F21=J7,J21*D21)+IF(F21=K7,K21*D21)+IF(F21=L7,L21*D21)+IF(F21=M7,M21*D21)</f>
        <v>3</v>
      </c>
      <c r="H21" s="96" t="s">
        <v>245</v>
      </c>
      <c r="I21" s="83"/>
      <c r="J21" s="52">
        <v>1</v>
      </c>
      <c r="K21" s="52">
        <v>0.75</v>
      </c>
      <c r="L21" s="52">
        <v>0.5</v>
      </c>
      <c r="M21" s="52">
        <v>0</v>
      </c>
      <c r="O21" s="52">
        <f>IF(F21=J7,O7)+IF(F21=K7,O7)+IF(F21=L7,O7)+IF(F21=M7,O7)+IF(F21=P7,P7)</f>
        <v>1</v>
      </c>
      <c r="R21" s="52">
        <f t="shared" si="0"/>
        <v>4</v>
      </c>
    </row>
    <row r="22" spans="3:18" ht="105" x14ac:dyDescent="0.25">
      <c r="C22" s="73" t="s">
        <v>178</v>
      </c>
      <c r="D22" s="3">
        <v>4</v>
      </c>
      <c r="E22" s="46" t="s">
        <v>119</v>
      </c>
      <c r="F22" s="66" t="s">
        <v>79</v>
      </c>
      <c r="G22" s="28">
        <f>IF(F22=J7,J22*D22)+IF(F22=K7,K22*D22)+IF(F22=L7,L22*D22)+IF(F22=M7,M22*D22)</f>
        <v>4</v>
      </c>
      <c r="H22" s="96" t="s">
        <v>245</v>
      </c>
      <c r="I22" s="83"/>
      <c r="J22" s="52">
        <v>1</v>
      </c>
      <c r="K22" s="52">
        <v>0.5</v>
      </c>
      <c r="L22" s="52">
        <v>0.25</v>
      </c>
      <c r="M22" s="52">
        <v>0</v>
      </c>
      <c r="O22" s="52">
        <f>IF(F22=J7,O7)+IF(F22=K7,O7)+IF(F22=L7,O7)+IF(F22=M7,O7)+IF(F22=P7,P7)</f>
        <v>1</v>
      </c>
      <c r="R22" s="52">
        <f t="shared" si="0"/>
        <v>4</v>
      </c>
    </row>
    <row r="23" spans="3:18" ht="75" x14ac:dyDescent="0.25">
      <c r="C23" s="73" t="s">
        <v>179</v>
      </c>
      <c r="D23" s="3">
        <v>3</v>
      </c>
      <c r="E23" s="46" t="s">
        <v>120</v>
      </c>
      <c r="F23" s="64" t="s">
        <v>79</v>
      </c>
      <c r="G23" s="28">
        <f>IF(F23=J7,J23*D23)+IF(F23=K7,K23*D23)+IF(F23=L7,L23*D23)+IF(F23=M7,M23*D23)</f>
        <v>3</v>
      </c>
      <c r="H23" s="96" t="s">
        <v>245</v>
      </c>
      <c r="I23" s="83"/>
      <c r="J23" s="52">
        <v>1</v>
      </c>
      <c r="K23" s="52">
        <v>0.75</v>
      </c>
      <c r="L23" s="52">
        <v>0.5</v>
      </c>
      <c r="M23" s="52">
        <v>0.25</v>
      </c>
      <c r="O23" s="52">
        <f>IF(F23=J7,O7)+IF(F23=K7,O7)+IF(F23=L7,O7)+IF(F23=M7,O7)+IF(F23=P7,P7)</f>
        <v>1</v>
      </c>
      <c r="R23" s="52">
        <f t="shared" si="0"/>
        <v>3</v>
      </c>
    </row>
    <row r="24" spans="3:18" ht="98.25" customHeight="1" x14ac:dyDescent="0.25">
      <c r="C24" s="73" t="s">
        <v>180</v>
      </c>
      <c r="D24" s="3">
        <v>3</v>
      </c>
      <c r="E24" s="46" t="s">
        <v>121</v>
      </c>
      <c r="F24" s="64" t="s">
        <v>80</v>
      </c>
      <c r="G24" s="28">
        <f>IF(F24=J7,J24*D24)+IF(F24=K7,K24*D24)+IF(F24=L7,L24*D24)+IF(F24=M7,M24*D24)</f>
        <v>2.25</v>
      </c>
      <c r="H24" s="96" t="s">
        <v>241</v>
      </c>
      <c r="I24" s="83"/>
      <c r="J24" s="52">
        <v>1</v>
      </c>
      <c r="K24" s="52">
        <v>0.75</v>
      </c>
      <c r="L24" s="52">
        <v>0.5</v>
      </c>
      <c r="M24" s="52">
        <v>0.25</v>
      </c>
      <c r="O24" s="52">
        <f>IF(F24=J7,O7)+IF(F24=K7,O7)+IF(F24=L7,O7)+IF(F24=M7,O7)+IF(F24=P7,P7)</f>
        <v>1</v>
      </c>
      <c r="R24" s="52">
        <f t="shared" si="0"/>
        <v>3</v>
      </c>
    </row>
    <row r="25" spans="3:18" ht="75" x14ac:dyDescent="0.25">
      <c r="C25" s="73" t="s">
        <v>181</v>
      </c>
      <c r="D25" s="3">
        <v>3</v>
      </c>
      <c r="E25" s="46" t="s">
        <v>122</v>
      </c>
      <c r="F25" s="66" t="s">
        <v>80</v>
      </c>
      <c r="G25" s="28">
        <f>IF(F25=J7,J25*D25)+IF(F25=K7,K25*D25)</f>
        <v>0</v>
      </c>
      <c r="H25" s="96" t="s">
        <v>251</v>
      </c>
      <c r="I25" s="83"/>
      <c r="J25" s="52">
        <v>1</v>
      </c>
      <c r="K25" s="52">
        <v>0</v>
      </c>
      <c r="O25" s="52">
        <f>IF(F25=J7,O7)+IF(F25=K7,O7)+IF(F25=L7,O7)+IF(F25=M7,O7)+IF(F25=P7,P7)</f>
        <v>1</v>
      </c>
      <c r="R25" s="52">
        <f t="shared" si="0"/>
        <v>3</v>
      </c>
    </row>
    <row r="26" spans="3:18" ht="60" x14ac:dyDescent="0.25">
      <c r="C26" s="87" t="s">
        <v>182</v>
      </c>
      <c r="D26" s="39">
        <v>3</v>
      </c>
      <c r="E26" s="54" t="s">
        <v>123</v>
      </c>
      <c r="F26" s="64" t="s">
        <v>80</v>
      </c>
      <c r="G26" s="28">
        <f>IF(F26=J7,J26*D26)+IF(F26=K7,K26*D26)</f>
        <v>0</v>
      </c>
      <c r="H26" s="96" t="s">
        <v>246</v>
      </c>
      <c r="I26" s="83"/>
      <c r="J26" s="52">
        <v>1</v>
      </c>
      <c r="K26" s="52">
        <v>0</v>
      </c>
      <c r="O26" s="52">
        <f>IF(F26=J7,O7)+IF(F26=K7,O7)+IF(F26=L7,O7)+IF(F26=M7,O7)+IF(F26=P7,P7)</f>
        <v>1</v>
      </c>
      <c r="R26" s="52">
        <f t="shared" si="0"/>
        <v>3</v>
      </c>
    </row>
    <row r="27" spans="3:18" ht="143.25" x14ac:dyDescent="0.25">
      <c r="C27" s="73" t="s">
        <v>83</v>
      </c>
      <c r="D27" s="3">
        <v>2</v>
      </c>
      <c r="E27" s="56" t="s">
        <v>124</v>
      </c>
      <c r="F27" s="64" t="s">
        <v>79</v>
      </c>
      <c r="G27" s="28">
        <f>IF(F27=J7,J27*D27)+IF(F27=K7,K27*D27)+IF(F27=L7,L27*D27)</f>
        <v>2</v>
      </c>
      <c r="H27" s="97" t="s">
        <v>253</v>
      </c>
      <c r="I27" s="83"/>
      <c r="J27" s="52">
        <v>1</v>
      </c>
      <c r="K27" s="52">
        <v>0.75</v>
      </c>
      <c r="L27" s="52">
        <v>0.25</v>
      </c>
      <c r="O27" s="52">
        <f>IF(F27=J7,O7)+IF(F27=K7,O7)+IF(F27=L7,O7)+IF(F27=M7,O7)+IF(F27=P7,P7)</f>
        <v>1</v>
      </c>
      <c r="R27" s="52">
        <f t="shared" si="0"/>
        <v>2</v>
      </c>
    </row>
    <row r="28" spans="3:18" ht="86.25" x14ac:dyDescent="0.25">
      <c r="C28" s="73" t="s">
        <v>183</v>
      </c>
      <c r="D28" s="3">
        <v>2</v>
      </c>
      <c r="E28" s="26" t="s">
        <v>125</v>
      </c>
      <c r="F28" s="66" t="s">
        <v>79</v>
      </c>
      <c r="G28" s="28">
        <f>IF(F28=J7,J28*D28)+IF(F28=K7,K28*D28)+IF(F28=L7,L28*D28)</f>
        <v>2</v>
      </c>
      <c r="H28" s="95" t="s">
        <v>252</v>
      </c>
      <c r="I28" s="83"/>
      <c r="J28" s="52">
        <v>1</v>
      </c>
      <c r="K28" s="52">
        <v>0.75</v>
      </c>
      <c r="L28" s="52">
        <v>0.25</v>
      </c>
      <c r="O28" s="52">
        <f>IF(F28=J7,O7)+IF(F28=K7,O7)+IF(F28=L7,O7)+IF(F28=M7,O7)+IF(F28=P7,P7)</f>
        <v>1</v>
      </c>
      <c r="R28" s="52">
        <f t="shared" si="0"/>
        <v>2</v>
      </c>
    </row>
    <row r="29" spans="3:18" ht="255" x14ac:dyDescent="0.25">
      <c r="C29" s="73" t="s">
        <v>184</v>
      </c>
      <c r="D29" s="3">
        <v>3</v>
      </c>
      <c r="E29" s="46" t="s">
        <v>126</v>
      </c>
      <c r="F29" s="64" t="s">
        <v>79</v>
      </c>
      <c r="G29" s="28">
        <f>IF(F29=J7,J29*D29)+IF(F29=K7,K29*D29)+IF(F29=L7,L29*D29)+IF(F29=M7,M29*D29)+IF(F29=N7,N29*D29)</f>
        <v>3</v>
      </c>
      <c r="H29" s="97" t="s">
        <v>254</v>
      </c>
      <c r="I29" s="83"/>
      <c r="J29" s="52">
        <v>1</v>
      </c>
      <c r="K29" s="52">
        <v>0.75</v>
      </c>
      <c r="L29" s="52">
        <v>0.5</v>
      </c>
      <c r="M29" s="52">
        <v>0.25</v>
      </c>
      <c r="N29" s="52">
        <v>0</v>
      </c>
      <c r="O29" s="52">
        <f>IF(F29=J7,O7)+IF(F29=K7,O7)+IF(F29=L7,O7)+IF(F29=M7,O7)+IF(F29=N7,O7)+IF(F29=P7,P7)</f>
        <v>1</v>
      </c>
      <c r="R29" s="52">
        <f t="shared" si="0"/>
        <v>3</v>
      </c>
    </row>
    <row r="30" spans="3:18" ht="165" x14ac:dyDescent="0.25">
      <c r="C30" s="73" t="s">
        <v>185</v>
      </c>
      <c r="D30" s="3">
        <v>3</v>
      </c>
      <c r="E30" s="46" t="s">
        <v>127</v>
      </c>
      <c r="F30" s="64" t="s">
        <v>79</v>
      </c>
      <c r="G30" s="28">
        <f>IF(F30=J7,J30*D30)+IF(F30=K7,K30*D30)+IF(F30=L7,L30*D30)+IF(F30=M7,M30*D30)</f>
        <v>3</v>
      </c>
      <c r="H30" s="97"/>
      <c r="I30" s="83"/>
      <c r="J30" s="52">
        <v>1</v>
      </c>
      <c r="K30" s="52">
        <v>0.75</v>
      </c>
      <c r="L30" s="52">
        <v>0.5</v>
      </c>
      <c r="M30" s="52">
        <v>0</v>
      </c>
      <c r="O30" s="52">
        <f>IF(F30=J7,O7)+IF(F30=K7,O7)+IF(F30=L7,O7)+IF(F30=M7,O7)+IF(F30=P7,P7)</f>
        <v>1</v>
      </c>
      <c r="R30" s="52">
        <f t="shared" si="0"/>
        <v>3</v>
      </c>
    </row>
    <row r="31" spans="3:18" ht="57" x14ac:dyDescent="0.25">
      <c r="C31" s="73" t="s">
        <v>186</v>
      </c>
      <c r="D31" s="3">
        <v>2</v>
      </c>
      <c r="E31" s="46" t="s">
        <v>128</v>
      </c>
      <c r="F31" s="66" t="s">
        <v>79</v>
      </c>
      <c r="G31" s="28">
        <f>IF(F31=J7,J31*D31)+IF(F31=K7,K31*D31)</f>
        <v>2</v>
      </c>
      <c r="H31" s="96" t="s">
        <v>241</v>
      </c>
      <c r="I31" s="83"/>
      <c r="J31" s="52">
        <v>1</v>
      </c>
      <c r="K31" s="52">
        <v>0</v>
      </c>
      <c r="O31" s="52">
        <f>IF(F31=J7,O7)+IF(F31=K7,O7)+IF(F31=L7,O7)+IF(F31=M7,O7)+IF(F31=P7,P7)</f>
        <v>1</v>
      </c>
      <c r="R31" s="52">
        <f t="shared" si="0"/>
        <v>2</v>
      </c>
    </row>
    <row r="32" spans="3:18" ht="75" x14ac:dyDescent="0.25">
      <c r="C32" s="73" t="s">
        <v>187</v>
      </c>
      <c r="D32" s="3">
        <v>2</v>
      </c>
      <c r="E32" s="46" t="s">
        <v>129</v>
      </c>
      <c r="F32" s="64" t="s">
        <v>80</v>
      </c>
      <c r="G32" s="28">
        <f>IF(F32=J7,J32*D32)+IF(F32=K7,K32*D32)</f>
        <v>0</v>
      </c>
      <c r="H32" s="96" t="s">
        <v>222</v>
      </c>
      <c r="I32" s="83"/>
      <c r="J32" s="52">
        <v>1</v>
      </c>
      <c r="K32" s="52">
        <v>0</v>
      </c>
      <c r="O32" s="52">
        <f>IF(F32=J7,O7)+IF(F32=K7,O7)+IF(F32=L7,O7)+IF(F32=M7,O7)+IF(F32=P7,P7)</f>
        <v>1</v>
      </c>
      <c r="R32" s="52">
        <f t="shared" si="0"/>
        <v>2</v>
      </c>
    </row>
    <row r="33" spans="3:18" ht="30" x14ac:dyDescent="0.25">
      <c r="C33" s="73" t="s">
        <v>188</v>
      </c>
      <c r="D33" s="3">
        <v>1</v>
      </c>
      <c r="E33" s="46" t="s">
        <v>130</v>
      </c>
      <c r="F33" s="64" t="s">
        <v>80</v>
      </c>
      <c r="G33" s="28">
        <f>IF(F33=J7,J33*D33)+IF(F33=K7,K33*D33)</f>
        <v>0</v>
      </c>
      <c r="H33" s="96" t="s">
        <v>222</v>
      </c>
      <c r="I33" s="83"/>
      <c r="J33" s="52">
        <v>1</v>
      </c>
      <c r="K33" s="52">
        <v>0</v>
      </c>
      <c r="O33" s="52">
        <f>IF(F33=J7,O7)+IF(F33=K7,O7)+IF(F33=L7,O7)+IF(F33=M7,O7)+IF(F33=P7,P7)</f>
        <v>1</v>
      </c>
      <c r="R33" s="52">
        <f t="shared" si="0"/>
        <v>1</v>
      </c>
    </row>
    <row r="34" spans="3:18" ht="90" x14ac:dyDescent="0.25">
      <c r="C34" s="73" t="s">
        <v>189</v>
      </c>
      <c r="D34" s="3">
        <v>2</v>
      </c>
      <c r="E34" s="46" t="s">
        <v>131</v>
      </c>
      <c r="F34" s="66" t="s">
        <v>79</v>
      </c>
      <c r="G34" s="28">
        <f>IF(F34=J7,J34*D34)+IF(F34=K7,K34*D34)</f>
        <v>2</v>
      </c>
      <c r="H34" s="96" t="s">
        <v>252</v>
      </c>
      <c r="I34" s="83"/>
      <c r="J34" s="52">
        <v>1</v>
      </c>
      <c r="K34" s="52">
        <v>0</v>
      </c>
      <c r="O34" s="52">
        <f>IF(F34=J7,O7)+IF(F34=K7,O7)+IF(F34=L7,O7)+IF(F34=M7,O7)+IF(F34=P7,P7)</f>
        <v>1</v>
      </c>
      <c r="R34" s="52">
        <f t="shared" si="0"/>
        <v>2</v>
      </c>
    </row>
    <row r="35" spans="3:18" ht="195" x14ac:dyDescent="0.25">
      <c r="C35" s="73" t="s">
        <v>190</v>
      </c>
      <c r="D35" s="3">
        <v>2</v>
      </c>
      <c r="E35" s="46" t="s">
        <v>132</v>
      </c>
      <c r="F35" s="64" t="s">
        <v>79</v>
      </c>
      <c r="G35" s="28">
        <f>IF(F35=J7,J35*D35)+IF(F35=K7,K35*D35)+IF(F35=L7,L35*D35)+IF(F35=M7,M35*D35)+IF(F35=N7,N35*D35)</f>
        <v>2</v>
      </c>
      <c r="H35" s="96" t="s">
        <v>252</v>
      </c>
      <c r="I35" s="83"/>
      <c r="J35" s="52">
        <v>1</v>
      </c>
      <c r="K35" s="52">
        <v>0.75</v>
      </c>
      <c r="L35" s="52">
        <v>0.5</v>
      </c>
      <c r="M35" s="52">
        <v>0.25</v>
      </c>
      <c r="N35" s="52">
        <v>0</v>
      </c>
      <c r="O35" s="52">
        <f>IF(F35=J7,O7)+IF(F35=K7,O7)+IF(F35=L7,O7)+IF(F35=M7,O7)+IF(F35=N7,O7)+IF(F35=P7,P7)</f>
        <v>1</v>
      </c>
      <c r="R35" s="52">
        <f t="shared" si="0"/>
        <v>2</v>
      </c>
    </row>
    <row r="36" spans="3:18" ht="120" x14ac:dyDescent="0.25">
      <c r="C36" s="73" t="s">
        <v>191</v>
      </c>
      <c r="D36" s="3">
        <v>4</v>
      </c>
      <c r="E36" s="46" t="s">
        <v>133</v>
      </c>
      <c r="F36" s="64" t="s">
        <v>79</v>
      </c>
      <c r="G36" s="28">
        <f>IF(F36=J7,J36*D36)+IF(F36=K7,K36*D36)+IF(F36=L7,L36*D36)</f>
        <v>4</v>
      </c>
      <c r="H36" s="96" t="s">
        <v>252</v>
      </c>
      <c r="I36" s="83"/>
      <c r="J36" s="52">
        <v>1</v>
      </c>
      <c r="K36" s="52">
        <v>0.25</v>
      </c>
      <c r="L36" s="52">
        <v>0</v>
      </c>
      <c r="O36" s="52">
        <f>IF(F36=J7,O7)+IF(F36=K7,O7)+IF(F36=L7,O7)+IF(F36=M7,O7)+IF(F36=P7,P7)</f>
        <v>1</v>
      </c>
      <c r="R36" s="52">
        <f t="shared" si="0"/>
        <v>4</v>
      </c>
    </row>
    <row r="37" spans="3:18" ht="75" x14ac:dyDescent="0.25">
      <c r="C37" s="73" t="s">
        <v>85</v>
      </c>
      <c r="D37" s="3">
        <v>2</v>
      </c>
      <c r="E37" s="46" t="s">
        <v>134</v>
      </c>
      <c r="F37" s="66" t="s">
        <v>82</v>
      </c>
      <c r="G37" s="28">
        <f>IF(F37=J7,J37*D37)+IF(F37=K7,K37*D37)+IF(F37=L7,L37*D37)+IF(F37=M7,M37*D37)</f>
        <v>0.5</v>
      </c>
      <c r="H37" s="95" t="s">
        <v>247</v>
      </c>
      <c r="I37" s="83"/>
      <c r="J37" s="52">
        <v>1</v>
      </c>
      <c r="K37" s="52">
        <v>0.75</v>
      </c>
      <c r="L37" s="52">
        <v>0.5</v>
      </c>
      <c r="M37" s="52">
        <v>0.25</v>
      </c>
      <c r="O37" s="52">
        <f>IF(F37=J7,O7)+IF(F37=K7,O7)+IF(F37=L7,O7)+IF(F37=M7,O7)+IF(F37=P7,P7)</f>
        <v>1</v>
      </c>
      <c r="R37" s="52">
        <f t="shared" si="0"/>
        <v>2</v>
      </c>
    </row>
    <row r="38" spans="3:18" ht="75" x14ac:dyDescent="0.25">
      <c r="C38" s="73" t="s">
        <v>192</v>
      </c>
      <c r="D38" s="3">
        <v>2</v>
      </c>
      <c r="E38" s="46" t="s">
        <v>135</v>
      </c>
      <c r="F38" s="64" t="s">
        <v>80</v>
      </c>
      <c r="G38" s="28">
        <f>IF(F38=J7,J38*D38)+IF(F38=K7,K38*D38)+IF(F38=L7,L38*D38)+IF(F38=M7,M38*D38)</f>
        <v>1.5</v>
      </c>
      <c r="H38" s="96" t="s">
        <v>222</v>
      </c>
      <c r="I38" s="83"/>
      <c r="J38" s="52">
        <v>1</v>
      </c>
      <c r="K38" s="52">
        <v>0.75</v>
      </c>
      <c r="L38" s="52">
        <v>0.5</v>
      </c>
      <c r="M38" s="52">
        <v>0.25</v>
      </c>
      <c r="O38" s="52">
        <f>IF(F38=J7,O7)+IF(F38=K7,O7)+IF(F38=L7,O7)+IF(F38=M7,O7)+IF(F38=P7,P7)</f>
        <v>1</v>
      </c>
      <c r="R38" s="52">
        <f t="shared" si="0"/>
        <v>2</v>
      </c>
    </row>
    <row r="39" spans="3:18" ht="135" x14ac:dyDescent="0.25">
      <c r="C39" s="73" t="s">
        <v>193</v>
      </c>
      <c r="D39" s="3">
        <v>4</v>
      </c>
      <c r="E39" s="46" t="s">
        <v>136</v>
      </c>
      <c r="F39" s="64" t="s">
        <v>80</v>
      </c>
      <c r="G39" s="28">
        <f>IF(F39=J7,J39*D39)+IF(F39=K7,K39*D39)+IF(F39=L7,L39*D39)</f>
        <v>3</v>
      </c>
      <c r="H39" s="96" t="s">
        <v>255</v>
      </c>
      <c r="I39" s="83"/>
      <c r="J39" s="52">
        <v>1</v>
      </c>
      <c r="K39" s="52">
        <v>0.75</v>
      </c>
      <c r="L39" s="52">
        <v>0</v>
      </c>
      <c r="O39" s="52">
        <f>IF(F39=J7,O7)+IF(F39=K7,O7)+IF(F39=L7,O7)+IF(F39=M7,O7)+IF(F39=P7,P7)</f>
        <v>1</v>
      </c>
      <c r="R39" s="52">
        <f t="shared" si="0"/>
        <v>4</v>
      </c>
    </row>
    <row r="40" spans="3:18" ht="120" x14ac:dyDescent="0.25">
      <c r="C40" s="73" t="s">
        <v>194</v>
      </c>
      <c r="D40" s="3">
        <v>4</v>
      </c>
      <c r="E40" s="46" t="s">
        <v>137</v>
      </c>
      <c r="F40" s="66" t="s">
        <v>80</v>
      </c>
      <c r="G40" s="28">
        <f>IF(F40=J7,J40*D40)+IF(F40=K7,K40*D40)+IF(F40=L7,L40*D40)</f>
        <v>2</v>
      </c>
      <c r="H40" s="96" t="s">
        <v>255</v>
      </c>
      <c r="I40" s="83"/>
      <c r="J40" s="52">
        <v>1</v>
      </c>
      <c r="K40" s="52">
        <v>0.5</v>
      </c>
      <c r="L40" s="52">
        <v>0</v>
      </c>
      <c r="O40" s="52">
        <f>IF(F40=J7,O7)+IF(F40=K7,O7)+IF(F40=L7,O7)+IF(F40=M7,O7)+IF(F40=P7,P7)</f>
        <v>1</v>
      </c>
      <c r="R40" s="52">
        <f t="shared" si="0"/>
        <v>4</v>
      </c>
    </row>
    <row r="41" spans="3:18" ht="90" x14ac:dyDescent="0.25">
      <c r="C41" s="73" t="s">
        <v>195</v>
      </c>
      <c r="D41" s="3">
        <v>4</v>
      </c>
      <c r="E41" s="46" t="s">
        <v>138</v>
      </c>
      <c r="F41" s="64" t="s">
        <v>81</v>
      </c>
      <c r="G41" s="28">
        <f>IF(F41=J7,J41*D41)+IF(F41=K7,K41*D41)+IF(F41=L7,L41*D41)</f>
        <v>0</v>
      </c>
      <c r="H41" s="96" t="s">
        <v>249</v>
      </c>
      <c r="I41" s="83"/>
      <c r="J41" s="52">
        <v>1</v>
      </c>
      <c r="K41" s="52">
        <v>0.5</v>
      </c>
      <c r="L41" s="52">
        <v>0</v>
      </c>
      <c r="O41" s="52">
        <f>IF(F41=J7,O7)+IF(F41=K7,O7)+IF(F41=L7,O7)+IF(F41=M7,O7)+IF(F41=P7,P7)</f>
        <v>1</v>
      </c>
      <c r="R41" s="52">
        <f t="shared" si="0"/>
        <v>4</v>
      </c>
    </row>
    <row r="42" spans="3:18" ht="90" x14ac:dyDescent="0.25">
      <c r="C42" s="73" t="s">
        <v>196</v>
      </c>
      <c r="D42" s="3">
        <v>1</v>
      </c>
      <c r="E42" s="46" t="s">
        <v>139</v>
      </c>
      <c r="F42" s="64" t="s">
        <v>80</v>
      </c>
      <c r="G42" s="28">
        <f>IF(F42=J7,J42*D42)+IF(F42=K7,K42*D42)</f>
        <v>0</v>
      </c>
      <c r="H42" s="96" t="s">
        <v>250</v>
      </c>
      <c r="I42" s="83"/>
      <c r="J42" s="52">
        <v>1</v>
      </c>
      <c r="K42" s="52">
        <v>0</v>
      </c>
      <c r="O42" s="52">
        <f>IF(F42=J7,O7)+IF(F42=K7,O7)+IF(F42=L7,O7)+IF(F42=M7,O7)+IF(F42=P7,P7)</f>
        <v>1</v>
      </c>
      <c r="R42" s="52">
        <f t="shared" si="0"/>
        <v>1</v>
      </c>
    </row>
    <row r="43" spans="3:18" ht="75" hidden="1" x14ac:dyDescent="0.25">
      <c r="C43" s="73" t="s">
        <v>197</v>
      </c>
      <c r="D43" s="3">
        <v>1</v>
      </c>
      <c r="E43" s="46" t="s">
        <v>140</v>
      </c>
      <c r="F43" s="66"/>
      <c r="G43" s="28">
        <f>IF(F43=J7,J43*D43)+IF(F43=K7,K43*D43)</f>
        <v>0</v>
      </c>
      <c r="H43" s="96"/>
      <c r="I43" s="83"/>
      <c r="J43" s="52">
        <v>1</v>
      </c>
      <c r="K43" s="52">
        <v>0.25</v>
      </c>
      <c r="O43" s="52">
        <f>IF(F43=J7,O7)+IF(F43=K7,O7)+IF(F43=L7,O7)+IF(F43=M7,O7)+IF(F43=P7,P7)</f>
        <v>0</v>
      </c>
      <c r="R43" s="52">
        <f t="shared" si="0"/>
        <v>0</v>
      </c>
    </row>
    <row r="44" spans="3:18" ht="90.75" hidden="1" thickBot="1" x14ac:dyDescent="0.3">
      <c r="C44" s="73" t="s">
        <v>198</v>
      </c>
      <c r="D44" s="44">
        <v>4</v>
      </c>
      <c r="E44" s="46" t="s">
        <v>141</v>
      </c>
      <c r="F44" s="74" t="s">
        <v>79</v>
      </c>
      <c r="G44" s="28">
        <f>IF(F44=J7,J44*D44)+IF(F44=K7,K44*D44)</f>
        <v>4</v>
      </c>
      <c r="H44" s="99" t="s">
        <v>230</v>
      </c>
      <c r="I44" s="83"/>
      <c r="J44" s="52">
        <v>1</v>
      </c>
      <c r="K44" s="52">
        <v>0.25</v>
      </c>
      <c r="O44" s="52">
        <f>IF(F44=J7,O7)+IF(F44=K7,O7)+IF(F44=L7,O7)+IF(F44=M7,O7)+IF(F44=P7,P7)</f>
        <v>1</v>
      </c>
      <c r="R44" s="52">
        <f t="shared" si="0"/>
        <v>4</v>
      </c>
    </row>
    <row r="45" spans="3:18" x14ac:dyDescent="0.25">
      <c r="H45" s="8"/>
    </row>
    <row r="46" spans="3:18" x14ac:dyDescent="0.25">
      <c r="C46" s="113" t="s">
        <v>70</v>
      </c>
      <c r="D46" s="114"/>
      <c r="E46" s="115"/>
      <c r="F46" s="69">
        <f>D8+D9+D10+D11+D12+D13+D14+D15+D16+D17+D18+D19+D20+D21+D22+D23+D24+D25+D26+D27+D28+D29+D30+D31+D32+D33+D34+D35+D36+D37+D38+D39+D40+D41+D42</f>
        <v>100</v>
      </c>
    </row>
    <row r="47" spans="3:18" x14ac:dyDescent="0.25">
      <c r="C47" s="116" t="s">
        <v>148</v>
      </c>
      <c r="D47" s="117"/>
      <c r="E47" s="118"/>
      <c r="F47" s="37">
        <f>R42+R41+R40+R39+R38+R37+R36+R35+R34+R33+R32+R31+R30+R29+R28+R27+R26+R24+R23+R25+R22+R21+R20+R19+R18+R17+R16+R15+R14+R13+R12+R11+R10+R9+R8</f>
        <v>100</v>
      </c>
    </row>
    <row r="48" spans="3:18" x14ac:dyDescent="0.25">
      <c r="C48" s="107" t="s">
        <v>52</v>
      </c>
      <c r="D48" s="106"/>
      <c r="E48" s="106"/>
      <c r="F48" s="37">
        <f>G33+G34+G35+G36+G37+G38+G39+G40+G41+G42+G32+G31+G30+G29+G28+G27+G26+G25+G24+G23+G22+G21+G20+G19+G18+G17+G16+G15+G14+G13+G12+G11+G10+G9+G8</f>
        <v>64.25</v>
      </c>
    </row>
    <row r="49" spans="3:6" ht="15.75" thickBot="1" x14ac:dyDescent="0.3">
      <c r="C49" s="107" t="s">
        <v>53</v>
      </c>
      <c r="D49" s="106"/>
      <c r="E49" s="106"/>
      <c r="F49" s="38">
        <f>F48/F47</f>
        <v>0.64249999999999996</v>
      </c>
    </row>
  </sheetData>
  <mergeCells count="8">
    <mergeCell ref="C46:E46"/>
    <mergeCell ref="C47:E47"/>
    <mergeCell ref="C48:E48"/>
    <mergeCell ref="C49:E49"/>
    <mergeCell ref="D2:H2"/>
    <mergeCell ref="D3:H3"/>
    <mergeCell ref="D4:H4"/>
    <mergeCell ref="D5:H5"/>
  </mergeCells>
  <pageMargins left="0.7" right="0.7" top="0.75" bottom="0.75" header="0.3" footer="0.3"/>
  <pageSetup paperSize="9"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35"/>
  <sheetViews>
    <sheetView workbookViewId="0">
      <selection activeCell="C3" sqref="C3:G5"/>
    </sheetView>
  </sheetViews>
  <sheetFormatPr defaultColWidth="8.7109375" defaultRowHeight="15" x14ac:dyDescent="0.25"/>
  <cols>
    <col min="3" max="3" width="110.42578125" customWidth="1"/>
    <col min="4" max="4" width="27.7109375" customWidth="1"/>
  </cols>
  <sheetData>
    <row r="2" spans="3:8" ht="16.5" customHeight="1" x14ac:dyDescent="0.35">
      <c r="C2" s="108" t="s">
        <v>151</v>
      </c>
      <c r="D2" s="109"/>
      <c r="E2" s="109"/>
      <c r="F2" s="109"/>
      <c r="G2" s="109"/>
    </row>
    <row r="3" spans="3:8" ht="15" customHeight="1" x14ac:dyDescent="0.25">
      <c r="C3" s="110" t="s">
        <v>200</v>
      </c>
      <c r="D3" s="111"/>
      <c r="E3" s="111"/>
      <c r="F3" s="111"/>
      <c r="G3" s="112"/>
    </row>
    <row r="4" spans="3:8" ht="15" customHeight="1" x14ac:dyDescent="0.25">
      <c r="C4" s="110" t="s">
        <v>201</v>
      </c>
      <c r="D4" s="111"/>
      <c r="E4" s="111"/>
      <c r="F4" s="111"/>
      <c r="G4" s="112"/>
    </row>
    <row r="5" spans="3:8" ht="15" customHeight="1" x14ac:dyDescent="0.25">
      <c r="C5" s="110" t="s">
        <v>202</v>
      </c>
      <c r="D5" s="111"/>
      <c r="E5" s="111"/>
      <c r="F5" s="111"/>
      <c r="G5" s="112"/>
    </row>
    <row r="7" spans="3:8" ht="19.5" x14ac:dyDescent="0.25">
      <c r="C7" s="76" t="s">
        <v>144</v>
      </c>
      <c r="D7" s="77">
        <f>'1.1 Archive legislation'!F32+'1.2 Other legislation '!F17+'1.3 Services'!F17+'2. Website'!F21+'3. Reading room'!F46</f>
        <v>252</v>
      </c>
    </row>
    <row r="8" spans="3:8" ht="19.5" x14ac:dyDescent="0.25">
      <c r="C8" s="76" t="s">
        <v>145</v>
      </c>
      <c r="D8" s="77">
        <f>'1.1 Archive legislation'!F33+'1.2 Other legislation '!F18+'1.3 Services'!F18+'2. Website'!F22+'3. Reading room'!F47</f>
        <v>252</v>
      </c>
    </row>
    <row r="9" spans="3:8" ht="39.75" customHeight="1" x14ac:dyDescent="0.25">
      <c r="C9" s="76" t="s">
        <v>147</v>
      </c>
      <c r="D9" s="77">
        <f>'1.1 Archive legislation'!F34+'1.2 Other legislation '!F19+'1.3 Services'!F19+'2. Website'!F23+'3. Reading room'!F48</f>
        <v>177.25</v>
      </c>
    </row>
    <row r="10" spans="3:8" ht="37.5" customHeight="1" x14ac:dyDescent="0.25">
      <c r="C10" s="76" t="s">
        <v>146</v>
      </c>
      <c r="D10" s="78">
        <f>D9/D8</f>
        <v>0.70337301587301593</v>
      </c>
    </row>
    <row r="13" spans="3:8" x14ac:dyDescent="0.25">
      <c r="C13" s="119" t="s">
        <v>256</v>
      </c>
      <c r="D13" s="120"/>
      <c r="E13" s="120"/>
      <c r="F13" s="120"/>
      <c r="G13" s="120"/>
      <c r="H13" s="120"/>
    </row>
    <row r="14" spans="3:8" x14ac:dyDescent="0.25">
      <c r="C14" s="120"/>
      <c r="D14" s="120"/>
      <c r="E14" s="120"/>
      <c r="F14" s="120"/>
      <c r="G14" s="120"/>
      <c r="H14" s="120"/>
    </row>
    <row r="15" spans="3:8" x14ac:dyDescent="0.25">
      <c r="C15" s="120"/>
      <c r="D15" s="120"/>
      <c r="E15" s="120"/>
      <c r="F15" s="120"/>
      <c r="G15" s="120"/>
      <c r="H15" s="120"/>
    </row>
    <row r="16" spans="3:8" x14ac:dyDescent="0.25">
      <c r="C16" s="120"/>
      <c r="D16" s="120"/>
      <c r="E16" s="120"/>
      <c r="F16" s="120"/>
      <c r="G16" s="120"/>
      <c r="H16" s="120"/>
    </row>
    <row r="17" spans="3:8" x14ac:dyDescent="0.25">
      <c r="C17" s="120"/>
      <c r="D17" s="120"/>
      <c r="E17" s="120"/>
      <c r="F17" s="120"/>
      <c r="G17" s="120"/>
      <c r="H17" s="120"/>
    </row>
    <row r="18" spans="3:8" x14ac:dyDescent="0.25">
      <c r="C18" s="120"/>
      <c r="D18" s="120"/>
      <c r="E18" s="120"/>
      <c r="F18" s="120"/>
      <c r="G18" s="120"/>
      <c r="H18" s="120"/>
    </row>
    <row r="19" spans="3:8" x14ac:dyDescent="0.25">
      <c r="C19" s="120"/>
      <c r="D19" s="120"/>
      <c r="E19" s="120"/>
      <c r="F19" s="120"/>
      <c r="G19" s="120"/>
      <c r="H19" s="120"/>
    </row>
    <row r="20" spans="3:8" x14ac:dyDescent="0.25">
      <c r="C20" s="120"/>
      <c r="D20" s="120"/>
      <c r="E20" s="120"/>
      <c r="F20" s="120"/>
      <c r="G20" s="120"/>
      <c r="H20" s="120"/>
    </row>
    <row r="21" spans="3:8" x14ac:dyDescent="0.25">
      <c r="C21" s="120"/>
      <c r="D21" s="120"/>
      <c r="E21" s="120"/>
      <c r="F21" s="120"/>
      <c r="G21" s="120"/>
      <c r="H21" s="120"/>
    </row>
    <row r="22" spans="3:8" x14ac:dyDescent="0.25">
      <c r="C22" s="120"/>
      <c r="D22" s="120"/>
      <c r="E22" s="120"/>
      <c r="F22" s="120"/>
      <c r="G22" s="120"/>
      <c r="H22" s="120"/>
    </row>
    <row r="23" spans="3:8" x14ac:dyDescent="0.25">
      <c r="C23" s="120"/>
      <c r="D23" s="120"/>
      <c r="E23" s="120"/>
      <c r="F23" s="120"/>
      <c r="G23" s="120"/>
      <c r="H23" s="120"/>
    </row>
    <row r="24" spans="3:8" x14ac:dyDescent="0.25">
      <c r="C24" s="120"/>
      <c r="D24" s="120"/>
      <c r="E24" s="120"/>
      <c r="F24" s="120"/>
      <c r="G24" s="120"/>
      <c r="H24" s="120"/>
    </row>
    <row r="25" spans="3:8" x14ac:dyDescent="0.25">
      <c r="C25" s="120"/>
      <c r="D25" s="120"/>
      <c r="E25" s="120"/>
      <c r="F25" s="120"/>
      <c r="G25" s="120"/>
      <c r="H25" s="120"/>
    </row>
    <row r="26" spans="3:8" x14ac:dyDescent="0.25">
      <c r="C26" s="120"/>
      <c r="D26" s="120"/>
      <c r="E26" s="120"/>
      <c r="F26" s="120"/>
      <c r="G26" s="120"/>
      <c r="H26" s="120"/>
    </row>
    <row r="27" spans="3:8" x14ac:dyDescent="0.25">
      <c r="C27" s="120"/>
      <c r="D27" s="120"/>
      <c r="E27" s="120"/>
      <c r="F27" s="120"/>
      <c r="G27" s="120"/>
      <c r="H27" s="120"/>
    </row>
    <row r="28" spans="3:8" x14ac:dyDescent="0.25">
      <c r="C28" s="120"/>
      <c r="D28" s="120"/>
      <c r="E28" s="120"/>
      <c r="F28" s="120"/>
      <c r="G28" s="120"/>
      <c r="H28" s="120"/>
    </row>
    <row r="29" spans="3:8" x14ac:dyDescent="0.25">
      <c r="C29" s="120"/>
      <c r="D29" s="120"/>
      <c r="E29" s="120"/>
      <c r="F29" s="120"/>
      <c r="G29" s="120"/>
      <c r="H29" s="120"/>
    </row>
    <row r="30" spans="3:8" x14ac:dyDescent="0.25">
      <c r="C30" s="120"/>
      <c r="D30" s="120"/>
      <c r="E30" s="120"/>
      <c r="F30" s="120"/>
      <c r="G30" s="120"/>
      <c r="H30" s="120"/>
    </row>
    <row r="31" spans="3:8" x14ac:dyDescent="0.25">
      <c r="C31" s="120"/>
      <c r="D31" s="120"/>
      <c r="E31" s="120"/>
      <c r="F31" s="120"/>
      <c r="G31" s="120"/>
      <c r="H31" s="120"/>
    </row>
    <row r="32" spans="3:8" x14ac:dyDescent="0.25">
      <c r="C32" s="120"/>
      <c r="D32" s="120"/>
      <c r="E32" s="120"/>
      <c r="F32" s="120"/>
      <c r="G32" s="120"/>
      <c r="H32" s="120"/>
    </row>
    <row r="33" spans="3:8" x14ac:dyDescent="0.25">
      <c r="C33" s="120"/>
      <c r="D33" s="120"/>
      <c r="E33" s="120"/>
      <c r="F33" s="120"/>
      <c r="G33" s="120"/>
      <c r="H33" s="120"/>
    </row>
    <row r="34" spans="3:8" x14ac:dyDescent="0.25">
      <c r="C34" s="120"/>
      <c r="D34" s="120"/>
      <c r="E34" s="120"/>
      <c r="F34" s="120"/>
      <c r="G34" s="120"/>
      <c r="H34" s="120"/>
    </row>
    <row r="35" spans="3:8" x14ac:dyDescent="0.25">
      <c r="C35" s="120"/>
      <c r="D35" s="120"/>
      <c r="E35" s="120"/>
      <c r="F35" s="120"/>
      <c r="G35" s="120"/>
      <c r="H35" s="120"/>
    </row>
  </sheetData>
  <mergeCells count="5">
    <mergeCell ref="C2:G2"/>
    <mergeCell ref="C13:H35"/>
    <mergeCell ref="C3:G3"/>
    <mergeCell ref="C4:G4"/>
    <mergeCell ref="C5:G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1.1 Archive legislation</vt:lpstr>
      <vt:lpstr>1.2 Other legislation </vt:lpstr>
      <vt:lpstr>1.3 Services</vt:lpstr>
      <vt:lpstr>2. Website</vt:lpstr>
      <vt:lpstr>3. Reading room</vt:lpstr>
      <vt:lpstr>Overall</vt:lpstr>
      <vt:lpstr>'1.1 Archive legislation'!_ftn1</vt:lpstr>
      <vt:lpstr>'1.1 Archive legislation'!_ftnref1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2020-05-11T08:51:45Z</dcterms:modified>
</cp:coreProperties>
</file>